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BESTUUR\GRIFFIE\1 Raadsvergaderingen\1.1. Raadsvergaderingen\2025-12-11\RV Meerjarenonderhoudsplan openbare ruimte 2025 - 2036\"/>
    </mc:Choice>
  </mc:AlternateContent>
  <xr:revisionPtr revIDLastSave="0" documentId="8_{EB1FBFB0-AA21-4B2C-A712-582D40BD89FA}" xr6:coauthVersionLast="47" xr6:coauthVersionMax="47" xr10:uidLastSave="{00000000-0000-0000-0000-000000000000}"/>
  <workbookProtection lockStructure="1"/>
  <bookViews>
    <workbookView xWindow="57480" yWindow="-120" windowWidth="29040" windowHeight="15720" activeTab="1" xr2:uid="{00000000-000D-0000-FFFF-FFFF00000000}"/>
  </bookViews>
  <sheets>
    <sheet name="Speed-entry" sheetId="5" r:id="rId1"/>
    <sheet name="Begr.wijz." sheetId="3" r:id="rId2"/>
    <sheet name="Controle" sheetId="8" r:id="rId3"/>
    <sheet name="Raadsbesluit" sheetId="7" r:id="rId4"/>
    <sheet name="DT onderwerp" sheetId="17" r:id="rId5"/>
    <sheet name="dropdown" sheetId="18" r:id="rId6"/>
  </sheets>
  <externalReferences>
    <externalReference r:id="rId7"/>
    <externalReference r:id="rId8"/>
  </externalReferences>
  <definedNames>
    <definedName name="_xlnm._FilterDatabase" localSheetId="1" hidden="1">'Begr.wijz.'!$B$12:$AA$12</definedName>
    <definedName name="_xlnm._FilterDatabase" localSheetId="0" hidden="1">'Speed-entry'!$A$1:$R$7</definedName>
    <definedName name="_xlnm.Print_Area" localSheetId="1">'Begr.wijz.'!$B$1:$U$214</definedName>
    <definedName name="_xlnm.Print_Area" localSheetId="3">Raadsbesluit!$A$1:$U$45</definedName>
    <definedName name="_xlnm.Print_Titles" localSheetId="1">'Begr.wijz.'!$11:$12</definedName>
    <definedName name="_xlnm.Print_Titles" localSheetId="3">Raadsbesluit!#REF!</definedName>
    <definedName name="Invoerkolom1" localSheetId="3">Raadsbesluit!$A:$A</definedName>
    <definedName name="Invoerkolom1">'Begr.wijz.'!$A:$A</definedName>
    <definedName name="Invoerkolom2" localSheetId="3">Raadsbesluit!$B:$B</definedName>
    <definedName name="Invoerkolom2">'Begr.wijz.'!$B:$B</definedName>
    <definedName name="Invoerkolom3">'Speed-entry'!$B:$B</definedName>
    <definedName name="Invoerkolom5" localSheetId="3">Raadsbesluit!$D:$D</definedName>
    <definedName name="Invoerkolom5">'Begr.wijz.'!$E:$E</definedName>
    <definedName name="Invoerkolom6" localSheetId="3">Raadsbesluit!$G:$G</definedName>
    <definedName name="Invoerkolom6">'Begr.wijz.'!$V:$V</definedName>
    <definedName name="Matrix">#REF!</definedName>
  </definedNames>
  <calcPr calcId="191028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3" l="1"/>
  <c r="M63" i="3" s="1"/>
  <c r="R66" i="3"/>
  <c r="M65" i="3"/>
  <c r="N65" i="3"/>
  <c r="S66" i="3" s="1"/>
  <c r="O65" i="3"/>
  <c r="T66" i="3" s="1"/>
  <c r="M53" i="5" s="1"/>
  <c r="P65" i="3"/>
  <c r="U66" i="3" s="1"/>
  <c r="O53" i="5" s="1"/>
  <c r="B3" i="5"/>
  <c r="O3" i="5" s="1"/>
  <c r="C3" i="5"/>
  <c r="D3" i="5"/>
  <c r="E3" i="5"/>
  <c r="I3" i="5"/>
  <c r="M3" i="5"/>
  <c r="Q3" i="5"/>
  <c r="R3" i="5"/>
  <c r="B4" i="5"/>
  <c r="I4" i="5" s="1"/>
  <c r="C4" i="5"/>
  <c r="D4" i="5"/>
  <c r="E4" i="5"/>
  <c r="G4" i="5"/>
  <c r="M4" i="5"/>
  <c r="O4" i="5"/>
  <c r="Q4" i="5"/>
  <c r="B5" i="5"/>
  <c r="C5" i="5"/>
  <c r="D5" i="5"/>
  <c r="E5" i="5"/>
  <c r="B6" i="5"/>
  <c r="O6" i="5" s="1"/>
  <c r="C6" i="5"/>
  <c r="D6" i="5"/>
  <c r="E6" i="5"/>
  <c r="K6" i="5"/>
  <c r="B7" i="5"/>
  <c r="C7" i="5"/>
  <c r="D7" i="5"/>
  <c r="E7" i="5"/>
  <c r="K7" i="5"/>
  <c r="R7" i="5"/>
  <c r="B8" i="5"/>
  <c r="K8" i="5" s="1"/>
  <c r="C8" i="5"/>
  <c r="D8" i="5"/>
  <c r="E8" i="5"/>
  <c r="M8" i="5"/>
  <c r="Q8" i="5"/>
  <c r="R8" i="5"/>
  <c r="B9" i="5"/>
  <c r="C9" i="5"/>
  <c r="D9" i="5"/>
  <c r="E9" i="5"/>
  <c r="B10" i="5"/>
  <c r="G10" i="5" s="1"/>
  <c r="C10" i="5"/>
  <c r="D10" i="5"/>
  <c r="E10" i="5"/>
  <c r="R10" i="5"/>
  <c r="B11" i="5"/>
  <c r="G11" i="5" s="1"/>
  <c r="C11" i="5"/>
  <c r="D11" i="5"/>
  <c r="E11" i="5"/>
  <c r="K11" i="5"/>
  <c r="O11" i="5"/>
  <c r="Q11" i="5"/>
  <c r="R11" i="5"/>
  <c r="B12" i="5"/>
  <c r="C12" i="5"/>
  <c r="D12" i="5"/>
  <c r="E12" i="5"/>
  <c r="F12" i="5"/>
  <c r="G12" i="5"/>
  <c r="I12" i="5"/>
  <c r="K12" i="5"/>
  <c r="M12" i="5"/>
  <c r="O12" i="5"/>
  <c r="Q12" i="5"/>
  <c r="R12" i="5"/>
  <c r="B13" i="5"/>
  <c r="I13" i="5" s="1"/>
  <c r="C13" i="5"/>
  <c r="D13" i="5"/>
  <c r="E13" i="5"/>
  <c r="G13" i="5"/>
  <c r="B14" i="5"/>
  <c r="O14" i="5" s="1"/>
  <c r="C14" i="5"/>
  <c r="D14" i="5"/>
  <c r="E14" i="5"/>
  <c r="K14" i="5"/>
  <c r="B15" i="5"/>
  <c r="F15" i="5" s="1"/>
  <c r="C15" i="5"/>
  <c r="D15" i="5"/>
  <c r="E15" i="5"/>
  <c r="I15" i="5"/>
  <c r="Q15" i="5"/>
  <c r="R15" i="5"/>
  <c r="B16" i="5"/>
  <c r="K16" i="5" s="1"/>
  <c r="C16" i="5"/>
  <c r="D16" i="5"/>
  <c r="E16" i="5"/>
  <c r="G16" i="5"/>
  <c r="I16" i="5"/>
  <c r="M16" i="5"/>
  <c r="O16" i="5"/>
  <c r="Q16" i="5"/>
  <c r="R16" i="5"/>
  <c r="B17" i="5"/>
  <c r="C17" i="5"/>
  <c r="D17" i="5"/>
  <c r="E17" i="5"/>
  <c r="M17" i="5"/>
  <c r="A18" i="5"/>
  <c r="B18" i="5"/>
  <c r="G18" i="5" s="1"/>
  <c r="C18" i="5"/>
  <c r="D18" i="5"/>
  <c r="E18" i="5"/>
  <c r="F18" i="5"/>
  <c r="M18" i="5"/>
  <c r="R18" i="5"/>
  <c r="A19" i="5"/>
  <c r="B19" i="5"/>
  <c r="K19" i="5" s="1"/>
  <c r="C19" i="5"/>
  <c r="D19" i="5"/>
  <c r="C19" i="8" s="1"/>
  <c r="D19" i="8" s="1"/>
  <c r="E19" i="5"/>
  <c r="F19" i="5"/>
  <c r="G19" i="5"/>
  <c r="I19" i="5"/>
  <c r="M19" i="5"/>
  <c r="O19" i="5"/>
  <c r="Q19" i="5"/>
  <c r="R19" i="5"/>
  <c r="B20" i="5"/>
  <c r="R20" i="5" s="1"/>
  <c r="C20" i="5"/>
  <c r="D20" i="5"/>
  <c r="E20" i="5"/>
  <c r="G20" i="5"/>
  <c r="Q20" i="5"/>
  <c r="B21" i="5"/>
  <c r="I21" i="5" s="1"/>
  <c r="C21" i="5"/>
  <c r="D21" i="5"/>
  <c r="E21" i="5"/>
  <c r="F21" i="5"/>
  <c r="G21" i="5"/>
  <c r="M21" i="5"/>
  <c r="O21" i="5"/>
  <c r="B22" i="5"/>
  <c r="O22" i="5" s="1"/>
  <c r="C22" i="5"/>
  <c r="D22" i="5"/>
  <c r="E22" i="5"/>
  <c r="K22" i="5"/>
  <c r="M22" i="5"/>
  <c r="B23" i="5"/>
  <c r="F23" i="5" s="1"/>
  <c r="C23" i="5"/>
  <c r="D23" i="5"/>
  <c r="E23" i="5"/>
  <c r="G23" i="5"/>
  <c r="I23" i="5"/>
  <c r="K23" i="5"/>
  <c r="M23" i="5"/>
  <c r="Q23" i="5"/>
  <c r="R23" i="5"/>
  <c r="A24" i="5"/>
  <c r="B24" i="5"/>
  <c r="K24" i="5" s="1"/>
  <c r="C24" i="5"/>
  <c r="D24" i="5"/>
  <c r="E24" i="5"/>
  <c r="G24" i="5"/>
  <c r="O24" i="5"/>
  <c r="Q24" i="5"/>
  <c r="A25" i="5"/>
  <c r="B25" i="5"/>
  <c r="C25" i="5"/>
  <c r="D25" i="5"/>
  <c r="C25" i="8" s="1"/>
  <c r="D25" i="8" s="1"/>
  <c r="E25" i="5"/>
  <c r="B26" i="5"/>
  <c r="C26" i="5"/>
  <c r="D26" i="5"/>
  <c r="E26" i="5"/>
  <c r="F26" i="5"/>
  <c r="M26" i="5"/>
  <c r="B27" i="5"/>
  <c r="C27" i="5"/>
  <c r="D27" i="5"/>
  <c r="E27" i="5"/>
  <c r="B28" i="5"/>
  <c r="C28" i="5"/>
  <c r="D28" i="5"/>
  <c r="E28" i="5"/>
  <c r="B29" i="5"/>
  <c r="I29" i="5" s="1"/>
  <c r="C29" i="5"/>
  <c r="D29" i="5"/>
  <c r="E29" i="5"/>
  <c r="F29" i="5"/>
  <c r="G29" i="5"/>
  <c r="M29" i="5"/>
  <c r="B30" i="5"/>
  <c r="O30" i="5" s="1"/>
  <c r="C30" i="5"/>
  <c r="D30" i="5"/>
  <c r="E30" i="5"/>
  <c r="K30" i="5"/>
  <c r="B31" i="5"/>
  <c r="F31" i="5" s="1"/>
  <c r="C31" i="5"/>
  <c r="D31" i="5"/>
  <c r="E31" i="5"/>
  <c r="G31" i="5"/>
  <c r="I31" i="5"/>
  <c r="K31" i="5"/>
  <c r="Q31" i="5"/>
  <c r="R31" i="5"/>
  <c r="B32" i="5"/>
  <c r="K32" i="5" s="1"/>
  <c r="C32" i="5"/>
  <c r="D32" i="5"/>
  <c r="E32" i="5"/>
  <c r="M32" i="5"/>
  <c r="Q32" i="5"/>
  <c r="B33" i="5"/>
  <c r="C33" i="5"/>
  <c r="D33" i="5"/>
  <c r="E33" i="5"/>
  <c r="B34" i="5"/>
  <c r="G34" i="5" s="1"/>
  <c r="C34" i="5"/>
  <c r="D34" i="5"/>
  <c r="E34" i="5"/>
  <c r="F34" i="5"/>
  <c r="B35" i="5"/>
  <c r="G35" i="5" s="1"/>
  <c r="C35" i="5"/>
  <c r="D35" i="5"/>
  <c r="E35" i="5"/>
  <c r="E35" i="8" s="1"/>
  <c r="F35" i="5"/>
  <c r="K35" i="5"/>
  <c r="M35" i="5"/>
  <c r="O35" i="5"/>
  <c r="Q35" i="5"/>
  <c r="R35" i="5"/>
  <c r="B36" i="5"/>
  <c r="R36" i="5" s="1"/>
  <c r="C36" i="5"/>
  <c r="D36" i="5"/>
  <c r="E36" i="5"/>
  <c r="G36" i="5"/>
  <c r="I36" i="5"/>
  <c r="M36" i="5"/>
  <c r="O36" i="5"/>
  <c r="Q36" i="5"/>
  <c r="B37" i="5"/>
  <c r="C37" i="5"/>
  <c r="D37" i="5"/>
  <c r="E37" i="5"/>
  <c r="B38" i="5"/>
  <c r="O38" i="5" s="1"/>
  <c r="C38" i="5"/>
  <c r="D38" i="5"/>
  <c r="E38" i="5"/>
  <c r="K38" i="5"/>
  <c r="B39" i="5"/>
  <c r="C39" i="5"/>
  <c r="D39" i="5"/>
  <c r="E39" i="5"/>
  <c r="G39" i="5"/>
  <c r="Q39" i="5"/>
  <c r="A40" i="5"/>
  <c r="B40" i="5"/>
  <c r="K40" i="5" s="1"/>
  <c r="C40" i="5"/>
  <c r="D40" i="5"/>
  <c r="E40" i="5"/>
  <c r="I40" i="5"/>
  <c r="Q40" i="5"/>
  <c r="R40" i="5"/>
  <c r="A41" i="5"/>
  <c r="B41" i="5"/>
  <c r="M41" i="5" s="1"/>
  <c r="C41" i="5"/>
  <c r="D41" i="5"/>
  <c r="C41" i="8" s="1"/>
  <c r="D41" i="8" s="1"/>
  <c r="E41" i="5"/>
  <c r="B42" i="5"/>
  <c r="G42" i="5" s="1"/>
  <c r="C42" i="5"/>
  <c r="D42" i="5"/>
  <c r="E42" i="5"/>
  <c r="M42" i="5"/>
  <c r="B43" i="5"/>
  <c r="I43" i="5" s="1"/>
  <c r="C43" i="5"/>
  <c r="D43" i="5"/>
  <c r="C43" i="8" s="1"/>
  <c r="D43" i="8" s="1"/>
  <c r="E43" i="5"/>
  <c r="G43" i="5"/>
  <c r="M43" i="5"/>
  <c r="O43" i="5"/>
  <c r="Q43" i="5"/>
  <c r="B44" i="5"/>
  <c r="C44" i="5"/>
  <c r="D44" i="5"/>
  <c r="E44" i="5"/>
  <c r="Q44" i="5"/>
  <c r="B45" i="5"/>
  <c r="I45" i="5" s="1"/>
  <c r="C45" i="5"/>
  <c r="D45" i="5"/>
  <c r="E45" i="5"/>
  <c r="M45" i="5"/>
  <c r="B46" i="5"/>
  <c r="O46" i="5" s="1"/>
  <c r="C46" i="5"/>
  <c r="D46" i="5"/>
  <c r="E46" i="5"/>
  <c r="M46" i="5"/>
  <c r="B47" i="5"/>
  <c r="F47" i="5" s="1"/>
  <c r="C47" i="5"/>
  <c r="D47" i="5"/>
  <c r="E47" i="5"/>
  <c r="M47" i="5"/>
  <c r="R47" i="5"/>
  <c r="A48" i="5"/>
  <c r="B48" i="5"/>
  <c r="C48" i="5"/>
  <c r="D48" i="5"/>
  <c r="E48" i="5"/>
  <c r="R48" i="5"/>
  <c r="A49" i="5"/>
  <c r="B49" i="5"/>
  <c r="M49" i="5" s="1"/>
  <c r="I49" i="8" s="1"/>
  <c r="C49" i="5"/>
  <c r="D49" i="5"/>
  <c r="E49" i="5"/>
  <c r="B50" i="5"/>
  <c r="C50" i="5"/>
  <c r="D50" i="5"/>
  <c r="E50" i="5"/>
  <c r="B51" i="5"/>
  <c r="C51" i="5"/>
  <c r="D51" i="5"/>
  <c r="E51" i="5"/>
  <c r="B52" i="5"/>
  <c r="C52" i="5"/>
  <c r="D52" i="5"/>
  <c r="E52" i="5"/>
  <c r="B53" i="5"/>
  <c r="C53" i="5"/>
  <c r="D53" i="5"/>
  <c r="E53" i="5"/>
  <c r="F53" i="5"/>
  <c r="G53" i="5"/>
  <c r="B54" i="5"/>
  <c r="O54" i="5" s="1"/>
  <c r="C54" i="5"/>
  <c r="D54" i="5"/>
  <c r="E54" i="5"/>
  <c r="K54" i="5"/>
  <c r="M54" i="5"/>
  <c r="B55" i="5"/>
  <c r="C55" i="5"/>
  <c r="D55" i="5"/>
  <c r="E55" i="5"/>
  <c r="O55" i="5"/>
  <c r="Q55" i="5"/>
  <c r="B56" i="5"/>
  <c r="C56" i="5"/>
  <c r="D56" i="5"/>
  <c r="E56" i="5"/>
  <c r="B57" i="5"/>
  <c r="C57" i="5"/>
  <c r="D57" i="5"/>
  <c r="E57" i="5"/>
  <c r="B58" i="5"/>
  <c r="G58" i="5" s="1"/>
  <c r="C58" i="5"/>
  <c r="D58" i="5"/>
  <c r="E58" i="5"/>
  <c r="F58" i="5"/>
  <c r="M58" i="5"/>
  <c r="R58" i="5"/>
  <c r="B59" i="5"/>
  <c r="O59" i="5" s="1"/>
  <c r="C59" i="5"/>
  <c r="D59" i="5"/>
  <c r="E59" i="5"/>
  <c r="F59" i="5"/>
  <c r="G59" i="5"/>
  <c r="I59" i="5"/>
  <c r="K59" i="5"/>
  <c r="M59" i="5"/>
  <c r="Q59" i="5"/>
  <c r="R59" i="5"/>
  <c r="B60" i="5"/>
  <c r="C60" i="5"/>
  <c r="D60" i="5"/>
  <c r="E60" i="5"/>
  <c r="B61" i="5"/>
  <c r="I61" i="5" s="1"/>
  <c r="C61" i="5"/>
  <c r="D61" i="5"/>
  <c r="E61" i="5"/>
  <c r="F61" i="5"/>
  <c r="G61" i="5"/>
  <c r="M61" i="5"/>
  <c r="O61" i="5"/>
  <c r="B62" i="5"/>
  <c r="M62" i="5" s="1"/>
  <c r="C62" i="5"/>
  <c r="D62" i="5"/>
  <c r="E62" i="5"/>
  <c r="B63" i="5"/>
  <c r="C63" i="5"/>
  <c r="D63" i="5"/>
  <c r="E63" i="5"/>
  <c r="I63" i="5"/>
  <c r="K63" i="5"/>
  <c r="A64" i="5"/>
  <c r="B64" i="5"/>
  <c r="K64" i="5" s="1"/>
  <c r="C64" i="5"/>
  <c r="D64" i="5"/>
  <c r="E64" i="5"/>
  <c r="G64" i="5"/>
  <c r="M64" i="5"/>
  <c r="O64" i="5"/>
  <c r="Q64" i="5"/>
  <c r="R64" i="5"/>
  <c r="A65" i="5"/>
  <c r="B65" i="5"/>
  <c r="B65" i="8" s="1"/>
  <c r="C65" i="5"/>
  <c r="D65" i="5"/>
  <c r="C65" i="8" s="1"/>
  <c r="D65" i="8" s="1"/>
  <c r="E65" i="5"/>
  <c r="B66" i="5"/>
  <c r="R66" i="5" s="1"/>
  <c r="C66" i="5"/>
  <c r="D66" i="5"/>
  <c r="E66" i="5"/>
  <c r="E66" i="8" s="1"/>
  <c r="B67" i="5"/>
  <c r="O67" i="5" s="1"/>
  <c r="C67" i="5"/>
  <c r="D67" i="5"/>
  <c r="E67" i="5"/>
  <c r="G67" i="5"/>
  <c r="K67" i="5"/>
  <c r="M67" i="5"/>
  <c r="Q67" i="5"/>
  <c r="R67" i="5"/>
  <c r="B68" i="5"/>
  <c r="R68" i="5" s="1"/>
  <c r="C68" i="5"/>
  <c r="D68" i="5"/>
  <c r="E68" i="5"/>
  <c r="G68" i="5"/>
  <c r="I68" i="5"/>
  <c r="M68" i="5"/>
  <c r="O68" i="5"/>
  <c r="Q68" i="5"/>
  <c r="B69" i="5"/>
  <c r="I69" i="5" s="1"/>
  <c r="C69" i="5"/>
  <c r="D69" i="5"/>
  <c r="E69" i="5"/>
  <c r="F69" i="5"/>
  <c r="O69" i="5"/>
  <c r="J69" i="8" s="1"/>
  <c r="B70" i="5"/>
  <c r="F70" i="5" s="1"/>
  <c r="C70" i="5"/>
  <c r="D70" i="5"/>
  <c r="E70" i="5"/>
  <c r="B71" i="5"/>
  <c r="G71" i="5" s="1"/>
  <c r="C71" i="5"/>
  <c r="D71" i="5"/>
  <c r="E71" i="5"/>
  <c r="E71" i="8" s="1"/>
  <c r="F71" i="5"/>
  <c r="M71" i="5"/>
  <c r="O71" i="5"/>
  <c r="Q71" i="5"/>
  <c r="R71" i="5"/>
  <c r="B72" i="5"/>
  <c r="C72" i="5"/>
  <c r="D72" i="5"/>
  <c r="E72" i="5"/>
  <c r="B73" i="5"/>
  <c r="O73" i="5" s="1"/>
  <c r="C73" i="5"/>
  <c r="D73" i="5"/>
  <c r="C73" i="8" s="1"/>
  <c r="D73" i="8" s="1"/>
  <c r="E73" i="5"/>
  <c r="B74" i="5"/>
  <c r="R74" i="5" s="1"/>
  <c r="C74" i="5"/>
  <c r="D74" i="5"/>
  <c r="E74" i="5"/>
  <c r="F74" i="5"/>
  <c r="G74" i="5"/>
  <c r="B75" i="5"/>
  <c r="C75" i="5"/>
  <c r="D75" i="5"/>
  <c r="E75" i="5"/>
  <c r="A76" i="5"/>
  <c r="B76" i="5"/>
  <c r="C76" i="5"/>
  <c r="D76" i="5"/>
  <c r="E76" i="5"/>
  <c r="E76" i="8" s="1"/>
  <c r="I76" i="8" s="1"/>
  <c r="A77" i="5"/>
  <c r="B77" i="5"/>
  <c r="C77" i="5"/>
  <c r="D77" i="5"/>
  <c r="E77" i="5"/>
  <c r="F77" i="5"/>
  <c r="O77" i="5"/>
  <c r="B78" i="5"/>
  <c r="K78" i="5" s="1"/>
  <c r="C78" i="5"/>
  <c r="D78" i="5"/>
  <c r="C78" i="8" s="1"/>
  <c r="D78" i="8" s="1"/>
  <c r="E78" i="5"/>
  <c r="E78" i="8" s="1"/>
  <c r="B79" i="5"/>
  <c r="G79" i="5" s="1"/>
  <c r="C79" i="5"/>
  <c r="D79" i="5"/>
  <c r="C79" i="8" s="1"/>
  <c r="D79" i="8" s="1"/>
  <c r="E79" i="5"/>
  <c r="E79" i="8" s="1"/>
  <c r="B80" i="5"/>
  <c r="C80" i="5"/>
  <c r="D80" i="5"/>
  <c r="C80" i="8" s="1"/>
  <c r="D80" i="8" s="1"/>
  <c r="E80" i="5"/>
  <c r="E80" i="8" s="1"/>
  <c r="G80" i="5"/>
  <c r="R80" i="5"/>
  <c r="B81" i="5"/>
  <c r="G81" i="5" s="1"/>
  <c r="C81" i="5"/>
  <c r="D81" i="5"/>
  <c r="C81" i="8" s="1"/>
  <c r="D81" i="8" s="1"/>
  <c r="E81" i="5"/>
  <c r="E81" i="8" s="1"/>
  <c r="Q81" i="5"/>
  <c r="A82" i="5"/>
  <c r="B82" i="5"/>
  <c r="C82" i="5"/>
  <c r="D82" i="5"/>
  <c r="E82" i="5"/>
  <c r="A83" i="5"/>
  <c r="B83" i="5"/>
  <c r="C83" i="5"/>
  <c r="D83" i="5"/>
  <c r="E83" i="5"/>
  <c r="E83" i="8" s="1"/>
  <c r="A84" i="5"/>
  <c r="B84" i="5"/>
  <c r="F84" i="5" s="1"/>
  <c r="C84" i="5"/>
  <c r="D84" i="5"/>
  <c r="E84" i="5"/>
  <c r="G84" i="5"/>
  <c r="I84" i="5"/>
  <c r="M84" i="5"/>
  <c r="O84" i="5"/>
  <c r="Q84" i="5"/>
  <c r="A85" i="5"/>
  <c r="B85" i="5"/>
  <c r="K85" i="5" s="1"/>
  <c r="C85" i="5"/>
  <c r="D85" i="5"/>
  <c r="E85" i="5"/>
  <c r="E85" i="8" s="1"/>
  <c r="F85" i="5"/>
  <c r="G85" i="5"/>
  <c r="M85" i="5"/>
  <c r="O85" i="5"/>
  <c r="A86" i="5"/>
  <c r="B86" i="5"/>
  <c r="O86" i="5" s="1"/>
  <c r="C86" i="5"/>
  <c r="D86" i="5"/>
  <c r="E86" i="5"/>
  <c r="K86" i="5"/>
  <c r="A87" i="5"/>
  <c r="B87" i="5"/>
  <c r="G87" i="5" s="1"/>
  <c r="C87" i="5"/>
  <c r="D87" i="5"/>
  <c r="E87" i="5"/>
  <c r="I87" i="5"/>
  <c r="Q87" i="5"/>
  <c r="R87" i="5"/>
  <c r="A88" i="5"/>
  <c r="B88" i="5"/>
  <c r="R88" i="5" s="1"/>
  <c r="C88" i="5"/>
  <c r="D88" i="5"/>
  <c r="E88" i="5"/>
  <c r="F88" i="5"/>
  <c r="G88" i="5"/>
  <c r="I88" i="5"/>
  <c r="K88" i="5"/>
  <c r="M88" i="5"/>
  <c r="Q88" i="5"/>
  <c r="A89" i="5"/>
  <c r="B89" i="5"/>
  <c r="C89" i="5"/>
  <c r="D89" i="5"/>
  <c r="C89" i="8" s="1"/>
  <c r="D89" i="8" s="1"/>
  <c r="E89" i="5"/>
  <c r="A90" i="5"/>
  <c r="B90" i="5"/>
  <c r="C90" i="5"/>
  <c r="D90" i="5"/>
  <c r="E90" i="5"/>
  <c r="A91" i="5"/>
  <c r="B91" i="5"/>
  <c r="C91" i="5"/>
  <c r="D91" i="5"/>
  <c r="E91" i="5"/>
  <c r="A92" i="5"/>
  <c r="B92" i="5"/>
  <c r="C92" i="5"/>
  <c r="D92" i="5"/>
  <c r="E92" i="5"/>
  <c r="R92" i="5"/>
  <c r="A93" i="5"/>
  <c r="B93" i="5"/>
  <c r="K93" i="5" s="1"/>
  <c r="C93" i="5"/>
  <c r="D93" i="5"/>
  <c r="E93" i="5"/>
  <c r="F93" i="5"/>
  <c r="G93" i="5"/>
  <c r="I93" i="5"/>
  <c r="M93" i="5"/>
  <c r="O93" i="5"/>
  <c r="A94" i="5"/>
  <c r="B94" i="5"/>
  <c r="C94" i="5"/>
  <c r="D94" i="5"/>
  <c r="E94" i="5"/>
  <c r="A95" i="5"/>
  <c r="B95" i="5"/>
  <c r="G95" i="5" s="1"/>
  <c r="C95" i="5"/>
  <c r="D95" i="5"/>
  <c r="E95" i="5"/>
  <c r="F95" i="5"/>
  <c r="I95" i="5"/>
  <c r="K95" i="5"/>
  <c r="M95" i="5"/>
  <c r="Q95" i="5"/>
  <c r="A96" i="5"/>
  <c r="B96" i="5"/>
  <c r="I96" i="5" s="1"/>
  <c r="C96" i="5"/>
  <c r="D96" i="5"/>
  <c r="E96" i="5"/>
  <c r="F96" i="5"/>
  <c r="G96" i="5"/>
  <c r="K96" i="5"/>
  <c r="M96" i="5"/>
  <c r="O96" i="5"/>
  <c r="Q96" i="5"/>
  <c r="R96" i="5"/>
  <c r="A97" i="5"/>
  <c r="B97" i="5"/>
  <c r="C97" i="5"/>
  <c r="D97" i="5"/>
  <c r="E97" i="5"/>
  <c r="Q97" i="5"/>
  <c r="A98" i="5"/>
  <c r="B98" i="5"/>
  <c r="C98" i="5"/>
  <c r="D98" i="5"/>
  <c r="E98" i="5"/>
  <c r="A99" i="5"/>
  <c r="B99" i="5"/>
  <c r="C99" i="5"/>
  <c r="D99" i="5"/>
  <c r="E99" i="5"/>
  <c r="A100" i="5"/>
  <c r="B100" i="5"/>
  <c r="C100" i="5"/>
  <c r="D100" i="5"/>
  <c r="E100" i="5"/>
  <c r="G100" i="5"/>
  <c r="A101" i="5"/>
  <c r="B101" i="5"/>
  <c r="C101" i="5"/>
  <c r="D101" i="5"/>
  <c r="E101" i="5"/>
  <c r="A102" i="5"/>
  <c r="B102" i="5"/>
  <c r="C102" i="5"/>
  <c r="D102" i="5"/>
  <c r="E102" i="5"/>
  <c r="F102" i="5"/>
  <c r="A103" i="5"/>
  <c r="B103" i="5"/>
  <c r="C103" i="5"/>
  <c r="D103" i="5"/>
  <c r="E103" i="5"/>
  <c r="A104" i="5"/>
  <c r="B104" i="5"/>
  <c r="C104" i="5"/>
  <c r="D104" i="5"/>
  <c r="E104" i="5"/>
  <c r="A105" i="5"/>
  <c r="B105" i="5"/>
  <c r="C105" i="5"/>
  <c r="D105" i="5"/>
  <c r="E105" i="5"/>
  <c r="A106" i="5"/>
  <c r="B106" i="5"/>
  <c r="C106" i="5"/>
  <c r="D106" i="5"/>
  <c r="E106" i="5"/>
  <c r="A107" i="5"/>
  <c r="B107" i="5"/>
  <c r="R107" i="5" s="1"/>
  <c r="C107" i="5"/>
  <c r="D107" i="5"/>
  <c r="E107" i="5"/>
  <c r="A108" i="5"/>
  <c r="B108" i="5"/>
  <c r="F108" i="5" s="1"/>
  <c r="C108" i="5"/>
  <c r="D108" i="5"/>
  <c r="E108" i="5"/>
  <c r="G108" i="5"/>
  <c r="M108" i="5"/>
  <c r="Q108" i="5"/>
  <c r="R108" i="5"/>
  <c r="A109" i="5"/>
  <c r="B109" i="5"/>
  <c r="C109" i="5"/>
  <c r="D109" i="5"/>
  <c r="E109" i="5"/>
  <c r="A110" i="5"/>
  <c r="B110" i="5"/>
  <c r="K110" i="5" s="1"/>
  <c r="C110" i="5"/>
  <c r="D110" i="5"/>
  <c r="E110" i="5"/>
  <c r="A111" i="5"/>
  <c r="B111" i="5"/>
  <c r="C111" i="5"/>
  <c r="D111" i="5"/>
  <c r="E111" i="5"/>
  <c r="M111" i="5"/>
  <c r="O111" i="5"/>
  <c r="A112" i="5"/>
  <c r="B112" i="5"/>
  <c r="C112" i="5"/>
  <c r="D112" i="5"/>
  <c r="E112" i="5"/>
  <c r="F112" i="5"/>
  <c r="G112" i="5"/>
  <c r="M112" i="5"/>
  <c r="A113" i="5"/>
  <c r="B113" i="5"/>
  <c r="C113" i="5"/>
  <c r="D113" i="5"/>
  <c r="E113" i="5"/>
  <c r="Q113" i="5"/>
  <c r="A114" i="5"/>
  <c r="B114" i="5"/>
  <c r="R114" i="5" s="1"/>
  <c r="C114" i="5"/>
  <c r="D114" i="5"/>
  <c r="E114" i="5"/>
  <c r="K114" i="5"/>
  <c r="M114" i="5"/>
  <c r="O114" i="5"/>
  <c r="A115" i="5"/>
  <c r="B115" i="5"/>
  <c r="C115" i="5"/>
  <c r="D115" i="5"/>
  <c r="E115" i="5"/>
  <c r="F115" i="5"/>
  <c r="G115" i="5"/>
  <c r="I115" i="5"/>
  <c r="K115" i="5"/>
  <c r="M115" i="5"/>
  <c r="O115" i="5"/>
  <c r="Q115" i="5"/>
  <c r="R115" i="5"/>
  <c r="A116" i="5"/>
  <c r="B116" i="5"/>
  <c r="I116" i="5" s="1"/>
  <c r="C116" i="5"/>
  <c r="D116" i="5"/>
  <c r="E116" i="5"/>
  <c r="M116" i="5"/>
  <c r="A117" i="5"/>
  <c r="B117" i="5"/>
  <c r="K117" i="5" s="1"/>
  <c r="C117" i="5"/>
  <c r="D117" i="5"/>
  <c r="E117" i="5"/>
  <c r="A118" i="5"/>
  <c r="B118" i="5"/>
  <c r="F118" i="5" s="1"/>
  <c r="C118" i="5"/>
  <c r="D118" i="5"/>
  <c r="E118" i="5"/>
  <c r="G118" i="5"/>
  <c r="I118" i="5"/>
  <c r="Q118" i="5"/>
  <c r="R118" i="5"/>
  <c r="A119" i="5"/>
  <c r="B119" i="5"/>
  <c r="C119" i="5"/>
  <c r="D119" i="5"/>
  <c r="E119" i="5"/>
  <c r="O119" i="5"/>
  <c r="A120" i="5"/>
  <c r="B120" i="5"/>
  <c r="M120" i="5" s="1"/>
  <c r="C120" i="5"/>
  <c r="D120" i="5"/>
  <c r="E120" i="5"/>
  <c r="A121" i="5"/>
  <c r="B121" i="5"/>
  <c r="C121" i="5"/>
  <c r="D121" i="5"/>
  <c r="E121" i="5"/>
  <c r="K121" i="5"/>
  <c r="A122" i="5"/>
  <c r="B122" i="5"/>
  <c r="R122" i="5" s="1"/>
  <c r="C122" i="5"/>
  <c r="D122" i="5"/>
  <c r="E122" i="5"/>
  <c r="F122" i="5"/>
  <c r="I122" i="5"/>
  <c r="K122" i="5"/>
  <c r="M122" i="5"/>
  <c r="O122" i="5"/>
  <c r="Q122" i="5"/>
  <c r="A123" i="5"/>
  <c r="B123" i="5"/>
  <c r="C123" i="5"/>
  <c r="D123" i="5"/>
  <c r="E123" i="5"/>
  <c r="A124" i="5"/>
  <c r="B124" i="5"/>
  <c r="I124" i="5" s="1"/>
  <c r="C124" i="5"/>
  <c r="D124" i="5"/>
  <c r="E124" i="5"/>
  <c r="F124" i="5"/>
  <c r="G124" i="5"/>
  <c r="M124" i="5"/>
  <c r="A125" i="5"/>
  <c r="B125" i="5"/>
  <c r="C125" i="5"/>
  <c r="D125" i="5"/>
  <c r="E125" i="5"/>
  <c r="K125" i="5"/>
  <c r="M125" i="5"/>
  <c r="A126" i="5"/>
  <c r="B126" i="5"/>
  <c r="C126" i="5"/>
  <c r="D126" i="5"/>
  <c r="E126" i="5"/>
  <c r="R126" i="5"/>
  <c r="A127" i="5"/>
  <c r="B127" i="5"/>
  <c r="K127" i="5" s="1"/>
  <c r="C127" i="5"/>
  <c r="D127" i="5"/>
  <c r="E127" i="5"/>
  <c r="G127" i="5"/>
  <c r="I127" i="5"/>
  <c r="M127" i="5"/>
  <c r="A128" i="5"/>
  <c r="B128" i="5"/>
  <c r="C128" i="5"/>
  <c r="D128" i="5"/>
  <c r="E128" i="5"/>
  <c r="A129" i="5"/>
  <c r="B129" i="5"/>
  <c r="C129" i="5"/>
  <c r="D129" i="5"/>
  <c r="E129" i="5"/>
  <c r="F129" i="5"/>
  <c r="G129" i="5"/>
  <c r="M129" i="5"/>
  <c r="A130" i="5"/>
  <c r="B130" i="5"/>
  <c r="C130" i="5"/>
  <c r="D130" i="5"/>
  <c r="E130" i="5"/>
  <c r="M130" i="5"/>
  <c r="O130" i="5"/>
  <c r="A131" i="5"/>
  <c r="B131" i="5"/>
  <c r="C131" i="5"/>
  <c r="D131" i="5"/>
  <c r="E131" i="5"/>
  <c r="F131" i="5"/>
  <c r="G131" i="5"/>
  <c r="M131" i="5"/>
  <c r="A132" i="5"/>
  <c r="B132" i="5"/>
  <c r="C132" i="5"/>
  <c r="D132" i="5"/>
  <c r="E132" i="5"/>
  <c r="A133" i="5"/>
  <c r="B133" i="5"/>
  <c r="C133" i="5"/>
  <c r="D133" i="5"/>
  <c r="E133" i="5"/>
  <c r="A134" i="5"/>
  <c r="B134" i="5"/>
  <c r="C134" i="5"/>
  <c r="D134" i="5"/>
  <c r="E134" i="5"/>
  <c r="G134" i="5"/>
  <c r="R134" i="5"/>
  <c r="A135" i="5"/>
  <c r="B135" i="5"/>
  <c r="K135" i="5" s="1"/>
  <c r="C135" i="5"/>
  <c r="D135" i="5"/>
  <c r="E135" i="5"/>
  <c r="M135" i="5"/>
  <c r="O135" i="5"/>
  <c r="A136" i="5"/>
  <c r="B136" i="5"/>
  <c r="M136" i="5" s="1"/>
  <c r="C136" i="5"/>
  <c r="D136" i="5"/>
  <c r="E136" i="5"/>
  <c r="O136" i="5"/>
  <c r="A137" i="5"/>
  <c r="B137" i="5"/>
  <c r="R137" i="5" s="1"/>
  <c r="C137" i="5"/>
  <c r="D137" i="5"/>
  <c r="E137" i="5"/>
  <c r="I137" i="5"/>
  <c r="K137" i="5"/>
  <c r="M137" i="5"/>
  <c r="O137" i="5"/>
  <c r="Q137" i="5"/>
  <c r="A138" i="5"/>
  <c r="B138" i="5"/>
  <c r="R138" i="5" s="1"/>
  <c r="C138" i="5"/>
  <c r="D138" i="5"/>
  <c r="E138" i="5"/>
  <c r="F138" i="5"/>
  <c r="I138" i="5"/>
  <c r="M138" i="5"/>
  <c r="O138" i="5"/>
  <c r="Q138" i="5"/>
  <c r="A139" i="5"/>
  <c r="B139" i="5"/>
  <c r="I139" i="5" s="1"/>
  <c r="C139" i="5"/>
  <c r="D139" i="5"/>
  <c r="E139" i="5"/>
  <c r="K139" i="5"/>
  <c r="M139" i="5"/>
  <c r="O139" i="5"/>
  <c r="Q139" i="5"/>
  <c r="R139" i="5"/>
  <c r="A140" i="5"/>
  <c r="B140" i="5"/>
  <c r="I140" i="5" s="1"/>
  <c r="C140" i="5"/>
  <c r="D140" i="5"/>
  <c r="E140" i="5"/>
  <c r="F140" i="5"/>
  <c r="G140" i="5"/>
  <c r="M140" i="5"/>
  <c r="A141" i="5"/>
  <c r="B141" i="5"/>
  <c r="C141" i="5"/>
  <c r="D141" i="5"/>
  <c r="E141" i="5"/>
  <c r="A142" i="5"/>
  <c r="B142" i="5"/>
  <c r="C142" i="5"/>
  <c r="D142" i="5"/>
  <c r="E142" i="5"/>
  <c r="I142" i="5"/>
  <c r="M142" i="5"/>
  <c r="R142" i="5"/>
  <c r="A143" i="5"/>
  <c r="B143" i="5"/>
  <c r="K143" i="5" s="1"/>
  <c r="C143" i="5"/>
  <c r="D143" i="5"/>
  <c r="E143" i="5"/>
  <c r="G143" i="5"/>
  <c r="I143" i="5"/>
  <c r="M143" i="5"/>
  <c r="O143" i="5"/>
  <c r="A144" i="5"/>
  <c r="B144" i="5"/>
  <c r="C144" i="5"/>
  <c r="D144" i="5"/>
  <c r="E144" i="5"/>
  <c r="M144" i="5"/>
  <c r="O144" i="5"/>
  <c r="A145" i="5"/>
  <c r="B145" i="5"/>
  <c r="C145" i="5"/>
  <c r="D145" i="5"/>
  <c r="E145" i="5"/>
  <c r="F145" i="5"/>
  <c r="G145" i="5"/>
  <c r="I145" i="5"/>
  <c r="K145" i="5"/>
  <c r="M145" i="5"/>
  <c r="O145" i="5"/>
  <c r="Q145" i="5"/>
  <c r="R145" i="5"/>
  <c r="A146" i="5"/>
  <c r="B146" i="5"/>
  <c r="R146" i="5" s="1"/>
  <c r="C146" i="5"/>
  <c r="D146" i="5"/>
  <c r="E146" i="5"/>
  <c r="Q146" i="5"/>
  <c r="A147" i="5"/>
  <c r="B147" i="5"/>
  <c r="C147" i="5"/>
  <c r="D147" i="5"/>
  <c r="E147" i="5"/>
  <c r="F147" i="5"/>
  <c r="G147" i="5"/>
  <c r="K147" i="5"/>
  <c r="M147" i="5"/>
  <c r="O147" i="5"/>
  <c r="R147" i="5"/>
  <c r="A148" i="5"/>
  <c r="B148" i="5"/>
  <c r="C148" i="5"/>
  <c r="D148" i="5"/>
  <c r="E148" i="5"/>
  <c r="F148" i="5"/>
  <c r="A149" i="5"/>
  <c r="B149" i="5"/>
  <c r="C149" i="5"/>
  <c r="D149" i="5"/>
  <c r="E149" i="5"/>
  <c r="K149" i="5"/>
  <c r="A150" i="5"/>
  <c r="B150" i="5"/>
  <c r="C150" i="5"/>
  <c r="D150" i="5"/>
  <c r="E150" i="5"/>
  <c r="G150" i="5"/>
  <c r="I150" i="5"/>
  <c r="M150" i="5"/>
  <c r="R150" i="5"/>
  <c r="A151" i="5"/>
  <c r="B151" i="5"/>
  <c r="C151" i="5"/>
  <c r="D151" i="5"/>
  <c r="E151" i="5"/>
  <c r="G151" i="5"/>
  <c r="M151" i="5"/>
  <c r="O151" i="5"/>
  <c r="A152" i="5"/>
  <c r="B152" i="5"/>
  <c r="M152" i="5" s="1"/>
  <c r="C152" i="5"/>
  <c r="D152" i="5"/>
  <c r="E152" i="5"/>
  <c r="A153" i="5"/>
  <c r="B153" i="5"/>
  <c r="I153" i="5" s="1"/>
  <c r="C153" i="5"/>
  <c r="D153" i="5"/>
  <c r="E153" i="5"/>
  <c r="O153" i="5"/>
  <c r="Q153" i="5"/>
  <c r="A154" i="5"/>
  <c r="B154" i="5"/>
  <c r="R154" i="5" s="1"/>
  <c r="C154" i="5"/>
  <c r="D154" i="5"/>
  <c r="E154" i="5"/>
  <c r="I154" i="5"/>
  <c r="K154" i="5"/>
  <c r="Q154" i="5"/>
  <c r="A155" i="5"/>
  <c r="B155" i="5"/>
  <c r="C155" i="5"/>
  <c r="D155" i="5"/>
  <c r="E155" i="5"/>
  <c r="K155" i="5"/>
  <c r="Q155" i="5"/>
  <c r="R155" i="5"/>
  <c r="A156" i="5"/>
  <c r="B156" i="5"/>
  <c r="I156" i="5" s="1"/>
  <c r="C156" i="5"/>
  <c r="D156" i="5"/>
  <c r="E156" i="5"/>
  <c r="A157" i="5"/>
  <c r="B157" i="5"/>
  <c r="C157" i="5"/>
  <c r="D157" i="5"/>
  <c r="E157" i="5"/>
  <c r="A158" i="5"/>
  <c r="B158" i="5"/>
  <c r="C158" i="5"/>
  <c r="D158" i="5"/>
  <c r="E158" i="5"/>
  <c r="Q158" i="5"/>
  <c r="A159" i="5"/>
  <c r="B159" i="5"/>
  <c r="C159" i="5"/>
  <c r="D159" i="5"/>
  <c r="E159" i="5"/>
  <c r="A160" i="5"/>
  <c r="B160" i="5"/>
  <c r="M160" i="5" s="1"/>
  <c r="C160" i="5"/>
  <c r="D160" i="5"/>
  <c r="E160" i="5"/>
  <c r="A161" i="5"/>
  <c r="B161" i="5"/>
  <c r="F161" i="5" s="1"/>
  <c r="C161" i="5"/>
  <c r="D161" i="5"/>
  <c r="E161" i="5"/>
  <c r="K161" i="5"/>
  <c r="O161" i="5"/>
  <c r="Q161" i="5"/>
  <c r="R161" i="5"/>
  <c r="A162" i="5"/>
  <c r="B162" i="5"/>
  <c r="C162" i="5"/>
  <c r="D162" i="5"/>
  <c r="E162" i="5"/>
  <c r="I162" i="5"/>
  <c r="K162" i="5"/>
  <c r="M162" i="5"/>
  <c r="Q162" i="5"/>
  <c r="A163" i="5"/>
  <c r="B163" i="5"/>
  <c r="C163" i="5"/>
  <c r="D163" i="5"/>
  <c r="E163" i="5"/>
  <c r="F163" i="5"/>
  <c r="K163" i="5"/>
  <c r="M163" i="5"/>
  <c r="Q163" i="5"/>
  <c r="R163" i="5"/>
  <c r="A164" i="5"/>
  <c r="B164" i="5"/>
  <c r="I164" i="5" s="1"/>
  <c r="C164" i="5"/>
  <c r="D164" i="5"/>
  <c r="E164" i="5"/>
  <c r="M164" i="5"/>
  <c r="A165" i="5"/>
  <c r="B165" i="5"/>
  <c r="K165" i="5" s="1"/>
  <c r="C165" i="5"/>
  <c r="D165" i="5"/>
  <c r="E165" i="5"/>
  <c r="A166" i="5"/>
  <c r="B166" i="5"/>
  <c r="K166" i="5" s="1"/>
  <c r="C166" i="5"/>
  <c r="D166" i="5"/>
  <c r="E166" i="5"/>
  <c r="F166" i="5"/>
  <c r="M166" i="5"/>
  <c r="Q166" i="5"/>
  <c r="R166" i="5"/>
  <c r="A167" i="5"/>
  <c r="B167" i="5"/>
  <c r="C167" i="5"/>
  <c r="D167" i="5"/>
  <c r="E167" i="5"/>
  <c r="A168" i="5"/>
  <c r="B168" i="5"/>
  <c r="C168" i="5"/>
  <c r="D168" i="5"/>
  <c r="E168" i="5"/>
  <c r="A169" i="5"/>
  <c r="B169" i="5"/>
  <c r="G169" i="5" s="1"/>
  <c r="C169" i="5"/>
  <c r="D169" i="5"/>
  <c r="E169" i="5"/>
  <c r="F169" i="5"/>
  <c r="K169" i="5"/>
  <c r="M169" i="5"/>
  <c r="O169" i="5"/>
  <c r="Q169" i="5"/>
  <c r="R169" i="5"/>
  <c r="A170" i="5"/>
  <c r="B170" i="5"/>
  <c r="R170" i="5" s="1"/>
  <c r="C170" i="5"/>
  <c r="D170" i="5"/>
  <c r="E170" i="5"/>
  <c r="I170" i="5"/>
  <c r="K170" i="5"/>
  <c r="M170" i="5"/>
  <c r="O170" i="5"/>
  <c r="Q170" i="5"/>
  <c r="A171" i="5"/>
  <c r="B171" i="5"/>
  <c r="I171" i="5" s="1"/>
  <c r="C171" i="5"/>
  <c r="D171" i="5"/>
  <c r="E171" i="5"/>
  <c r="F171" i="5"/>
  <c r="G171" i="5"/>
  <c r="Q171" i="5"/>
  <c r="A172" i="5"/>
  <c r="B172" i="5"/>
  <c r="I172" i="5" s="1"/>
  <c r="C172" i="5"/>
  <c r="D172" i="5"/>
  <c r="E172" i="5"/>
  <c r="A173" i="5"/>
  <c r="B173" i="5"/>
  <c r="K173" i="5" s="1"/>
  <c r="C173" i="5"/>
  <c r="D173" i="5"/>
  <c r="E173" i="5"/>
  <c r="A174" i="5"/>
  <c r="B174" i="5"/>
  <c r="K174" i="5" s="1"/>
  <c r="C174" i="5"/>
  <c r="D174" i="5"/>
  <c r="E174" i="5"/>
  <c r="F174" i="5"/>
  <c r="G174" i="5"/>
  <c r="Q174" i="5"/>
  <c r="A175" i="5"/>
  <c r="B175" i="5"/>
  <c r="K175" i="5" s="1"/>
  <c r="C175" i="5"/>
  <c r="D175" i="5"/>
  <c r="E175" i="5"/>
  <c r="A176" i="5"/>
  <c r="B176" i="5"/>
  <c r="F176" i="5" s="1"/>
  <c r="C176" i="5"/>
  <c r="D176" i="5"/>
  <c r="E176" i="5"/>
  <c r="A177" i="5"/>
  <c r="B177" i="5"/>
  <c r="Q177" i="5" s="1"/>
  <c r="C177" i="5"/>
  <c r="D177" i="5"/>
  <c r="E177" i="5"/>
  <c r="M177" i="5"/>
  <c r="O177" i="5"/>
  <c r="A178" i="5"/>
  <c r="B178" i="5"/>
  <c r="R178" i="5" s="1"/>
  <c r="C178" i="5"/>
  <c r="D178" i="5"/>
  <c r="E178" i="5"/>
  <c r="I178" i="5"/>
  <c r="K178" i="5"/>
  <c r="O178" i="5"/>
  <c r="Q178" i="5"/>
  <c r="A179" i="5"/>
  <c r="B179" i="5"/>
  <c r="I179" i="5" s="1"/>
  <c r="C179" i="5"/>
  <c r="D179" i="5"/>
  <c r="E179" i="5"/>
  <c r="Q179" i="5"/>
  <c r="R179" i="5"/>
  <c r="A180" i="5"/>
  <c r="B180" i="5"/>
  <c r="C180" i="5"/>
  <c r="D180" i="5"/>
  <c r="E180" i="5"/>
  <c r="F180" i="5"/>
  <c r="G180" i="5"/>
  <c r="A181" i="5"/>
  <c r="B181" i="5"/>
  <c r="K181" i="5" s="1"/>
  <c r="C181" i="5"/>
  <c r="D181" i="5"/>
  <c r="E181" i="5"/>
  <c r="A182" i="5"/>
  <c r="B182" i="5"/>
  <c r="K182" i="5" s="1"/>
  <c r="C182" i="5"/>
  <c r="D182" i="5"/>
  <c r="E182" i="5"/>
  <c r="O182" i="5"/>
  <c r="Q182" i="5"/>
  <c r="A183" i="5"/>
  <c r="B183" i="5"/>
  <c r="K183" i="5" s="1"/>
  <c r="C183" i="5"/>
  <c r="D183" i="5"/>
  <c r="E183" i="5"/>
  <c r="G183" i="5"/>
  <c r="I183" i="5"/>
  <c r="A184" i="5"/>
  <c r="B184" i="5"/>
  <c r="F184" i="5" s="1"/>
  <c r="C184" i="5"/>
  <c r="D184" i="5"/>
  <c r="E184" i="5"/>
  <c r="M184" i="5"/>
  <c r="O184" i="5"/>
  <c r="A185" i="5"/>
  <c r="B185" i="5"/>
  <c r="I185" i="5" s="1"/>
  <c r="C185" i="5"/>
  <c r="D185" i="5"/>
  <c r="E185" i="5"/>
  <c r="F185" i="5"/>
  <c r="G185" i="5"/>
  <c r="K185" i="5"/>
  <c r="M185" i="5"/>
  <c r="O185" i="5"/>
  <c r="Q185" i="5"/>
  <c r="R185" i="5"/>
  <c r="A186" i="5"/>
  <c r="B186" i="5"/>
  <c r="R186" i="5" s="1"/>
  <c r="C186" i="5"/>
  <c r="D186" i="5"/>
  <c r="E186" i="5"/>
  <c r="I186" i="5"/>
  <c r="K186" i="5"/>
  <c r="M186" i="5"/>
  <c r="O186" i="5"/>
  <c r="Q186" i="5"/>
  <c r="A34" i="8"/>
  <c r="B34" i="8"/>
  <c r="C34" i="8"/>
  <c r="D34" i="8" s="1"/>
  <c r="E34" i="8"/>
  <c r="A35" i="8"/>
  <c r="B35" i="8"/>
  <c r="C35" i="8"/>
  <c r="D35" i="8" s="1"/>
  <c r="A36" i="8"/>
  <c r="B36" i="8"/>
  <c r="C36" i="8"/>
  <c r="D36" i="8"/>
  <c r="E36" i="8"/>
  <c r="F36" i="8" s="1"/>
  <c r="C37" i="8"/>
  <c r="D37" i="8" s="1"/>
  <c r="E37" i="8"/>
  <c r="A38" i="8"/>
  <c r="B38" i="8"/>
  <c r="C38" i="8"/>
  <c r="D38" i="8" s="1"/>
  <c r="E38" i="8"/>
  <c r="J38" i="8" s="1"/>
  <c r="H38" i="8"/>
  <c r="A39" i="8"/>
  <c r="B39" i="8"/>
  <c r="C39" i="8"/>
  <c r="D39" i="8"/>
  <c r="E39" i="8"/>
  <c r="F39" i="8" s="1"/>
  <c r="A40" i="8"/>
  <c r="B40" i="8"/>
  <c r="C40" i="8"/>
  <c r="D40" i="8" s="1"/>
  <c r="E40" i="8"/>
  <c r="E41" i="8"/>
  <c r="A42" i="8"/>
  <c r="B42" i="8"/>
  <c r="C42" i="8"/>
  <c r="D42" i="8" s="1"/>
  <c r="E42" i="8"/>
  <c r="A43" i="8"/>
  <c r="B43" i="8"/>
  <c r="E43" i="8"/>
  <c r="A44" i="8"/>
  <c r="B44" i="8"/>
  <c r="C44" i="8"/>
  <c r="D44" i="8" s="1"/>
  <c r="E44" i="8"/>
  <c r="A45" i="8"/>
  <c r="B45" i="8"/>
  <c r="C45" i="8"/>
  <c r="D45" i="8" s="1"/>
  <c r="E45" i="8"/>
  <c r="A46" i="8"/>
  <c r="B46" i="8"/>
  <c r="C46" i="8"/>
  <c r="D46" i="8" s="1"/>
  <c r="E46" i="8"/>
  <c r="J46" i="8" s="1"/>
  <c r="I46" i="8"/>
  <c r="A47" i="8"/>
  <c r="B47" i="8"/>
  <c r="C47" i="8"/>
  <c r="D47" i="8" s="1"/>
  <c r="E47" i="8"/>
  <c r="A48" i="8"/>
  <c r="B48" i="8"/>
  <c r="C48" i="8"/>
  <c r="D48" i="8" s="1"/>
  <c r="E48" i="8"/>
  <c r="A49" i="8"/>
  <c r="B49" i="8"/>
  <c r="C49" i="8"/>
  <c r="D49" i="8" s="1"/>
  <c r="E49" i="8"/>
  <c r="A50" i="8"/>
  <c r="B50" i="8"/>
  <c r="C50" i="8"/>
  <c r="D50" i="8" s="1"/>
  <c r="E50" i="8"/>
  <c r="A51" i="8"/>
  <c r="C51" i="8"/>
  <c r="D51" i="8" s="1"/>
  <c r="E51" i="8"/>
  <c r="A52" i="8"/>
  <c r="B52" i="8"/>
  <c r="C52" i="8"/>
  <c r="D52" i="8"/>
  <c r="E52" i="8"/>
  <c r="A53" i="8"/>
  <c r="B53" i="8"/>
  <c r="C53" i="8"/>
  <c r="D53" i="8" s="1"/>
  <c r="E53" i="8"/>
  <c r="A54" i="8"/>
  <c r="B54" i="8"/>
  <c r="C54" i="8"/>
  <c r="D54" i="8" s="1"/>
  <c r="E54" i="8"/>
  <c r="H54" i="8" s="1"/>
  <c r="A55" i="8"/>
  <c r="B55" i="8"/>
  <c r="C55" i="8"/>
  <c r="D55" i="8" s="1"/>
  <c r="E55" i="8"/>
  <c r="A56" i="8"/>
  <c r="B56" i="8"/>
  <c r="C56" i="8"/>
  <c r="D56" i="8"/>
  <c r="E56" i="8"/>
  <c r="A57" i="8"/>
  <c r="B57" i="8"/>
  <c r="C57" i="8"/>
  <c r="D57" i="8" s="1"/>
  <c r="E57" i="8"/>
  <c r="A58" i="8"/>
  <c r="B58" i="8"/>
  <c r="C58" i="8"/>
  <c r="D58" i="8" s="1"/>
  <c r="E58" i="8"/>
  <c r="A59" i="8"/>
  <c r="B59" i="8"/>
  <c r="C59" i="8"/>
  <c r="D59" i="8" s="1"/>
  <c r="E59" i="8"/>
  <c r="A60" i="8"/>
  <c r="C60" i="8"/>
  <c r="D60" i="8"/>
  <c r="E60" i="8"/>
  <c r="A61" i="8"/>
  <c r="B61" i="8"/>
  <c r="C61" i="8"/>
  <c r="D61" i="8" s="1"/>
  <c r="E61" i="8"/>
  <c r="F61" i="8" s="1"/>
  <c r="A62" i="8"/>
  <c r="B62" i="8"/>
  <c r="C62" i="8"/>
  <c r="D62" i="8" s="1"/>
  <c r="E62" i="8"/>
  <c r="A63" i="8"/>
  <c r="B63" i="8"/>
  <c r="C63" i="8"/>
  <c r="D63" i="8" s="1"/>
  <c r="E63" i="8"/>
  <c r="A64" i="8"/>
  <c r="B64" i="8"/>
  <c r="C64" i="8"/>
  <c r="D64" i="8"/>
  <c r="E64" i="8"/>
  <c r="A65" i="8"/>
  <c r="E65" i="8"/>
  <c r="A66" i="8"/>
  <c r="B66" i="8"/>
  <c r="C66" i="8"/>
  <c r="D66" i="8" s="1"/>
  <c r="A67" i="8"/>
  <c r="B67" i="8"/>
  <c r="C67" i="8"/>
  <c r="D67" i="8" s="1"/>
  <c r="E67" i="8"/>
  <c r="A68" i="8"/>
  <c r="B68" i="8"/>
  <c r="C68" i="8"/>
  <c r="D68" i="8"/>
  <c r="E68" i="8"/>
  <c r="F68" i="8" s="1"/>
  <c r="I68" i="8"/>
  <c r="A69" i="8"/>
  <c r="B69" i="8"/>
  <c r="C69" i="8"/>
  <c r="D69" i="8" s="1"/>
  <c r="E69" i="8"/>
  <c r="A70" i="8"/>
  <c r="B70" i="8"/>
  <c r="C70" i="8"/>
  <c r="D70" i="8" s="1"/>
  <c r="E70" i="8"/>
  <c r="A71" i="8"/>
  <c r="B71" i="8"/>
  <c r="C71" i="8"/>
  <c r="D71" i="8" s="1"/>
  <c r="A72" i="8"/>
  <c r="B72" i="8"/>
  <c r="C72" i="8"/>
  <c r="D72" i="8"/>
  <c r="E72" i="8"/>
  <c r="A73" i="8"/>
  <c r="B73" i="8"/>
  <c r="E73" i="8"/>
  <c r="J73" i="8" s="1"/>
  <c r="A74" i="8"/>
  <c r="B74" i="8"/>
  <c r="C74" i="8"/>
  <c r="D74" i="8" s="1"/>
  <c r="E74" i="8"/>
  <c r="C75" i="8"/>
  <c r="D75" i="8" s="1"/>
  <c r="E75" i="8"/>
  <c r="A76" i="8"/>
  <c r="B76" i="8"/>
  <c r="C76" i="8"/>
  <c r="D76" i="8" s="1"/>
  <c r="A77" i="8"/>
  <c r="B77" i="8"/>
  <c r="C77" i="8"/>
  <c r="D77" i="8" s="1"/>
  <c r="E77" i="8"/>
  <c r="G77" i="8" s="1"/>
  <c r="A78" i="8"/>
  <c r="B78" i="8"/>
  <c r="B79" i="8"/>
  <c r="A80" i="8"/>
  <c r="B80" i="8"/>
  <c r="A81" i="8"/>
  <c r="B81" i="8"/>
  <c r="C82" i="8"/>
  <c r="D82" i="8" s="1"/>
  <c r="E82" i="8"/>
  <c r="A83" i="8"/>
  <c r="B83" i="8"/>
  <c r="C83" i="8"/>
  <c r="D83" i="8" s="1"/>
  <c r="A84" i="8"/>
  <c r="B84" i="8"/>
  <c r="C84" i="8"/>
  <c r="D84" i="8" s="1"/>
  <c r="E84" i="8"/>
  <c r="A85" i="8"/>
  <c r="B85" i="8"/>
  <c r="C85" i="8"/>
  <c r="D85" i="8" s="1"/>
  <c r="A86" i="8"/>
  <c r="B86" i="8"/>
  <c r="C86" i="8"/>
  <c r="D86" i="8" s="1"/>
  <c r="E86" i="8"/>
  <c r="H86" i="8"/>
  <c r="A87" i="8"/>
  <c r="B87" i="8"/>
  <c r="C87" i="8"/>
  <c r="D87" i="8" s="1"/>
  <c r="E87" i="8"/>
  <c r="A88" i="8"/>
  <c r="B88" i="8"/>
  <c r="C88" i="8"/>
  <c r="D88" i="8"/>
  <c r="E88" i="8"/>
  <c r="F88" i="8" s="1"/>
  <c r="A89" i="8"/>
  <c r="B89" i="8"/>
  <c r="E89" i="8"/>
  <c r="A90" i="8"/>
  <c r="B90" i="8"/>
  <c r="C90" i="8"/>
  <c r="D90" i="8" s="1"/>
  <c r="E90" i="8"/>
  <c r="C91" i="8"/>
  <c r="D91" i="8" s="1"/>
  <c r="E91" i="8"/>
  <c r="A92" i="8"/>
  <c r="B92" i="8"/>
  <c r="C92" i="8"/>
  <c r="D92" i="8"/>
  <c r="E92" i="8"/>
  <c r="A93" i="8"/>
  <c r="B93" i="8"/>
  <c r="C93" i="8"/>
  <c r="D93" i="8" s="1"/>
  <c r="E93" i="8"/>
  <c r="F93" i="8" s="1"/>
  <c r="C94" i="8"/>
  <c r="D94" i="8" s="1"/>
  <c r="E94" i="8"/>
  <c r="A95" i="8"/>
  <c r="B95" i="8"/>
  <c r="C95" i="8"/>
  <c r="D95" i="8" s="1"/>
  <c r="E95" i="8"/>
  <c r="G95" i="8" s="1"/>
  <c r="A96" i="8"/>
  <c r="B96" i="8"/>
  <c r="C96" i="8"/>
  <c r="D96" i="8"/>
  <c r="E96" i="8"/>
  <c r="F96" i="8" s="1"/>
  <c r="A97" i="8"/>
  <c r="B97" i="8"/>
  <c r="C97" i="8"/>
  <c r="D97" i="8" s="1"/>
  <c r="E97" i="8"/>
  <c r="C98" i="8"/>
  <c r="D98" i="8" s="1"/>
  <c r="E98" i="8"/>
  <c r="A99" i="8"/>
  <c r="B99" i="8"/>
  <c r="C99" i="8"/>
  <c r="D99" i="8" s="1"/>
  <c r="E99" i="8"/>
  <c r="A100" i="8"/>
  <c r="B100" i="8"/>
  <c r="C100" i="8"/>
  <c r="D100" i="8"/>
  <c r="E100" i="8"/>
  <c r="A101" i="8"/>
  <c r="B101" i="8"/>
  <c r="C101" i="8"/>
  <c r="D101" i="8" s="1"/>
  <c r="E101" i="8"/>
  <c r="A102" i="8"/>
  <c r="B102" i="8"/>
  <c r="C102" i="8"/>
  <c r="D102" i="8" s="1"/>
  <c r="E102" i="8"/>
  <c r="AC87" i="3"/>
  <c r="AB87" i="3"/>
  <c r="AA87" i="3"/>
  <c r="Z87" i="3"/>
  <c r="Y87" i="3"/>
  <c r="W87" i="3"/>
  <c r="I87" i="3"/>
  <c r="H87" i="3"/>
  <c r="G87" i="3" s="1"/>
  <c r="D87" i="3"/>
  <c r="C87" i="3" s="1"/>
  <c r="H75" i="3"/>
  <c r="G75" i="3" s="1"/>
  <c r="I75" i="3"/>
  <c r="W75" i="3"/>
  <c r="Y75" i="3"/>
  <c r="Z75" i="3"/>
  <c r="AA75" i="3"/>
  <c r="AB75" i="3"/>
  <c r="AC75" i="3"/>
  <c r="H76" i="3"/>
  <c r="G76" i="3" s="1"/>
  <c r="I76" i="3"/>
  <c r="W76" i="3"/>
  <c r="Y76" i="3"/>
  <c r="Z76" i="3"/>
  <c r="AA76" i="3"/>
  <c r="AB76" i="3"/>
  <c r="AC76" i="3"/>
  <c r="D77" i="3"/>
  <c r="C77" i="3" s="1"/>
  <c r="H77" i="3"/>
  <c r="G77" i="3" s="1"/>
  <c r="I77" i="3"/>
  <c r="W77" i="3"/>
  <c r="Y77" i="3"/>
  <c r="Z77" i="3"/>
  <c r="AA77" i="3"/>
  <c r="AB77" i="3"/>
  <c r="AC77" i="3"/>
  <c r="C3" i="8"/>
  <c r="D3" i="8" s="1"/>
  <c r="E3" i="8"/>
  <c r="C4" i="8"/>
  <c r="D4" i="8" s="1"/>
  <c r="E4" i="8"/>
  <c r="C5" i="8"/>
  <c r="D5" i="8" s="1"/>
  <c r="E5" i="8"/>
  <c r="C6" i="8"/>
  <c r="D6" i="8" s="1"/>
  <c r="E6" i="8"/>
  <c r="C7" i="8"/>
  <c r="D7" i="8" s="1"/>
  <c r="E7" i="8"/>
  <c r="C8" i="8"/>
  <c r="D8" i="8" s="1"/>
  <c r="E8" i="8"/>
  <c r="C9" i="8"/>
  <c r="D9" i="8" s="1"/>
  <c r="E9" i="8"/>
  <c r="C10" i="8"/>
  <c r="D10" i="8" s="1"/>
  <c r="E10" i="8"/>
  <c r="C11" i="8"/>
  <c r="D11" i="8" s="1"/>
  <c r="E11" i="8"/>
  <c r="C12" i="8"/>
  <c r="D12" i="8" s="1"/>
  <c r="E12" i="8"/>
  <c r="C13" i="8"/>
  <c r="D13" i="8" s="1"/>
  <c r="E13" i="8"/>
  <c r="C14" i="8"/>
  <c r="D14" i="8" s="1"/>
  <c r="E14" i="8"/>
  <c r="C15" i="8"/>
  <c r="D15" i="8" s="1"/>
  <c r="E15" i="8"/>
  <c r="C16" i="8"/>
  <c r="D16" i="8" s="1"/>
  <c r="E16" i="8"/>
  <c r="C17" i="8"/>
  <c r="D17" i="8" s="1"/>
  <c r="E17" i="8"/>
  <c r="C18" i="8"/>
  <c r="D18" i="8" s="1"/>
  <c r="E18" i="8"/>
  <c r="E19" i="8"/>
  <c r="C20" i="8"/>
  <c r="D20" i="8" s="1"/>
  <c r="E20" i="8"/>
  <c r="C21" i="8"/>
  <c r="D21" i="8" s="1"/>
  <c r="E21" i="8"/>
  <c r="A22" i="8"/>
  <c r="C22" i="8"/>
  <c r="D22" i="8" s="1"/>
  <c r="E22" i="8"/>
  <c r="C23" i="8"/>
  <c r="D23" i="8" s="1"/>
  <c r="E23" i="8"/>
  <c r="C24" i="8"/>
  <c r="D24" i="8" s="1"/>
  <c r="E24" i="8"/>
  <c r="E25" i="8"/>
  <c r="C26" i="8"/>
  <c r="D26" i="8" s="1"/>
  <c r="E26" i="8"/>
  <c r="C27" i="8"/>
  <c r="D27" i="8" s="1"/>
  <c r="E27" i="8"/>
  <c r="C28" i="8"/>
  <c r="D28" i="8" s="1"/>
  <c r="E28" i="8"/>
  <c r="C29" i="8"/>
  <c r="D29" i="8" s="1"/>
  <c r="E29" i="8"/>
  <c r="C30" i="8"/>
  <c r="D30" i="8" s="1"/>
  <c r="E30" i="8"/>
  <c r="C31" i="8"/>
  <c r="D31" i="8" s="1"/>
  <c r="E31" i="8"/>
  <c r="C32" i="8"/>
  <c r="D32" i="8" s="1"/>
  <c r="E32" i="8"/>
  <c r="C33" i="8"/>
  <c r="D33" i="8" s="1"/>
  <c r="E33" i="8"/>
  <c r="D86" i="3"/>
  <c r="C86" i="3" s="1"/>
  <c r="H86" i="3"/>
  <c r="G86" i="3" s="1"/>
  <c r="I86" i="3"/>
  <c r="W86" i="3"/>
  <c r="Y86" i="3"/>
  <c r="Z86" i="3"/>
  <c r="AA86" i="3"/>
  <c r="AB86" i="3"/>
  <c r="AC86" i="3"/>
  <c r="L65" i="3"/>
  <c r="Q66" i="3" s="1"/>
  <c r="Q64" i="3"/>
  <c r="G51" i="5" s="1"/>
  <c r="O65" i="5" l="1"/>
  <c r="J65" i="8" s="1"/>
  <c r="B41" i="8"/>
  <c r="A41" i="8"/>
  <c r="F85" i="8"/>
  <c r="I85" i="8"/>
  <c r="J85" i="8"/>
  <c r="G71" i="8"/>
  <c r="F52" i="8"/>
  <c r="G98" i="5"/>
  <c r="M98" i="5"/>
  <c r="I98" i="8" s="1"/>
  <c r="R98" i="5"/>
  <c r="I91" i="5"/>
  <c r="M91" i="5"/>
  <c r="R91" i="5"/>
  <c r="I37" i="5"/>
  <c r="G37" i="8" s="1"/>
  <c r="M37" i="5"/>
  <c r="I37" i="8" s="1"/>
  <c r="O37" i="5"/>
  <c r="J37" i="8" s="1"/>
  <c r="I5" i="5"/>
  <c r="F5" i="5"/>
  <c r="M5" i="5"/>
  <c r="O5" i="5"/>
  <c r="F100" i="8"/>
  <c r="G91" i="8"/>
  <c r="K167" i="5"/>
  <c r="O167" i="5"/>
  <c r="K109" i="5"/>
  <c r="F109" i="5"/>
  <c r="G109" i="5"/>
  <c r="I109" i="5"/>
  <c r="Q109" i="5"/>
  <c r="G103" i="5"/>
  <c r="F103" i="5"/>
  <c r="I103" i="5"/>
  <c r="K103" i="5"/>
  <c r="R103" i="5"/>
  <c r="F72" i="5"/>
  <c r="G72" i="5"/>
  <c r="F72" i="8" s="1"/>
  <c r="I72" i="5"/>
  <c r="O72" i="5"/>
  <c r="Q72" i="5"/>
  <c r="R60" i="5"/>
  <c r="G60" i="5"/>
  <c r="I60" i="5"/>
  <c r="M60" i="5"/>
  <c r="K56" i="5"/>
  <c r="Q56" i="5"/>
  <c r="R56" i="5"/>
  <c r="I56" i="5"/>
  <c r="M56" i="5"/>
  <c r="Q51" i="5"/>
  <c r="R51" i="5"/>
  <c r="R28" i="5"/>
  <c r="G28" i="5"/>
  <c r="F28" i="8" s="1"/>
  <c r="I28" i="5"/>
  <c r="M28" i="5"/>
  <c r="O27" i="5"/>
  <c r="Q27" i="5"/>
  <c r="R27" i="5"/>
  <c r="I27" i="5"/>
  <c r="K27" i="5"/>
  <c r="G87" i="8"/>
  <c r="I84" i="8"/>
  <c r="F64" i="8"/>
  <c r="M182" i="5"/>
  <c r="K177" i="5"/>
  <c r="K159" i="5"/>
  <c r="G159" i="5"/>
  <c r="M156" i="5"/>
  <c r="M153" i="5"/>
  <c r="O146" i="5"/>
  <c r="K133" i="5"/>
  <c r="M133" i="5"/>
  <c r="G123" i="5"/>
  <c r="I123" i="5"/>
  <c r="K123" i="5"/>
  <c r="Q123" i="5"/>
  <c r="R123" i="5"/>
  <c r="F105" i="5"/>
  <c r="G105" i="5"/>
  <c r="Q105" i="5"/>
  <c r="O104" i="5"/>
  <c r="Q104" i="5"/>
  <c r="R104" i="5"/>
  <c r="I104" i="5"/>
  <c r="K104" i="5"/>
  <c r="I99" i="5"/>
  <c r="M99" i="5"/>
  <c r="R99" i="5"/>
  <c r="J53" i="8"/>
  <c r="B91" i="8"/>
  <c r="H62" i="8"/>
  <c r="F37" i="8"/>
  <c r="I182" i="5"/>
  <c r="M181" i="5"/>
  <c r="O179" i="5"/>
  <c r="I177" i="5"/>
  <c r="O176" i="5"/>
  <c r="O175" i="5"/>
  <c r="M167" i="5"/>
  <c r="F158" i="5"/>
  <c r="M158" i="5"/>
  <c r="G156" i="5"/>
  <c r="I155" i="5"/>
  <c r="M155" i="5"/>
  <c r="K153" i="5"/>
  <c r="M146" i="5"/>
  <c r="F126" i="5"/>
  <c r="M126" i="5"/>
  <c r="Q126" i="5"/>
  <c r="F92" i="5"/>
  <c r="I92" i="5"/>
  <c r="M92" i="5"/>
  <c r="O92" i="5"/>
  <c r="F76" i="5"/>
  <c r="G76" i="5"/>
  <c r="I76" i="5"/>
  <c r="M76" i="5"/>
  <c r="R76" i="5"/>
  <c r="R72" i="5"/>
  <c r="I62" i="8"/>
  <c r="O56" i="5"/>
  <c r="R52" i="5"/>
  <c r="G52" i="5"/>
  <c r="I52" i="5"/>
  <c r="M52" i="5"/>
  <c r="K48" i="5"/>
  <c r="I48" i="5"/>
  <c r="M48" i="5"/>
  <c r="O48" i="5"/>
  <c r="R44" i="5"/>
  <c r="M44" i="5"/>
  <c r="O44" i="5"/>
  <c r="G37" i="5"/>
  <c r="M27" i="5"/>
  <c r="I53" i="8"/>
  <c r="B98" i="8"/>
  <c r="F92" i="8"/>
  <c r="A91" i="8"/>
  <c r="F60" i="8"/>
  <c r="F53" i="8"/>
  <c r="G182" i="5"/>
  <c r="M179" i="5"/>
  <c r="G177" i="5"/>
  <c r="M176" i="5"/>
  <c r="M175" i="5"/>
  <c r="R174" i="5"/>
  <c r="M172" i="5"/>
  <c r="R171" i="5"/>
  <c r="I167" i="5"/>
  <c r="M161" i="5"/>
  <c r="O159" i="5"/>
  <c r="R158" i="5"/>
  <c r="F156" i="5"/>
  <c r="O155" i="5"/>
  <c r="G153" i="5"/>
  <c r="I148" i="5"/>
  <c r="G148" i="5"/>
  <c r="K146" i="5"/>
  <c r="O123" i="5"/>
  <c r="Q121" i="5"/>
  <c r="F121" i="5"/>
  <c r="G121" i="5"/>
  <c r="I121" i="5"/>
  <c r="O121" i="5"/>
  <c r="R121" i="5"/>
  <c r="O109" i="5"/>
  <c r="M104" i="5"/>
  <c r="Q103" i="5"/>
  <c r="F100" i="5"/>
  <c r="I100" i="5"/>
  <c r="M100" i="5"/>
  <c r="O100" i="5"/>
  <c r="F98" i="5"/>
  <c r="K77" i="5"/>
  <c r="I77" i="5"/>
  <c r="M77" i="5"/>
  <c r="M72" i="5"/>
  <c r="I72" i="8" s="1"/>
  <c r="Q60" i="5"/>
  <c r="G56" i="5"/>
  <c r="F39" i="5"/>
  <c r="R39" i="5"/>
  <c r="K39" i="5"/>
  <c r="M39" i="5"/>
  <c r="F37" i="5"/>
  <c r="Q28" i="5"/>
  <c r="G27" i="5"/>
  <c r="G5" i="5"/>
  <c r="A98" i="8"/>
  <c r="J93" i="8"/>
  <c r="F56" i="8"/>
  <c r="H39" i="8"/>
  <c r="B37" i="8"/>
  <c r="F182" i="5"/>
  <c r="G179" i="5"/>
  <c r="F177" i="5"/>
  <c r="I175" i="5"/>
  <c r="G172" i="5"/>
  <c r="G167" i="5"/>
  <c r="O160" i="5"/>
  <c r="M159" i="5"/>
  <c r="F153" i="5"/>
  <c r="I146" i="5"/>
  <c r="F134" i="5"/>
  <c r="I134" i="5"/>
  <c r="M134" i="5"/>
  <c r="Q134" i="5"/>
  <c r="M123" i="5"/>
  <c r="G111" i="5"/>
  <c r="F111" i="5"/>
  <c r="I111" i="5"/>
  <c r="K111" i="5"/>
  <c r="Q111" i="5"/>
  <c r="M109" i="5"/>
  <c r="K106" i="5"/>
  <c r="R106" i="5"/>
  <c r="G104" i="5"/>
  <c r="M103" i="5"/>
  <c r="I80" i="5"/>
  <c r="K80" i="5"/>
  <c r="M80" i="5"/>
  <c r="I80" i="8" s="1"/>
  <c r="O80" i="5"/>
  <c r="K72" i="5"/>
  <c r="F63" i="5"/>
  <c r="R63" i="5"/>
  <c r="M63" i="5"/>
  <c r="O63" i="5"/>
  <c r="O60" i="5"/>
  <c r="F56" i="5"/>
  <c r="F51" i="5"/>
  <c r="F50" i="5"/>
  <c r="R50" i="5"/>
  <c r="O28" i="5"/>
  <c r="F27" i="5"/>
  <c r="F7" i="5"/>
  <c r="I7" i="5"/>
  <c r="M7" i="5"/>
  <c r="Q7" i="5"/>
  <c r="G99" i="8"/>
  <c r="I93" i="8"/>
  <c r="I54" i="8"/>
  <c r="A37" i="8"/>
  <c r="M5" i="8"/>
  <c r="R184" i="5"/>
  <c r="O183" i="5"/>
  <c r="F179" i="5"/>
  <c r="M178" i="5"/>
  <c r="R177" i="5"/>
  <c r="G175" i="5"/>
  <c r="M174" i="5"/>
  <c r="F172" i="5"/>
  <c r="O171" i="5"/>
  <c r="I169" i="5"/>
  <c r="I166" i="5"/>
  <c r="M165" i="5"/>
  <c r="G164" i="5"/>
  <c r="I163" i="5"/>
  <c r="G163" i="5"/>
  <c r="I161" i="5"/>
  <c r="I159" i="5"/>
  <c r="I158" i="5"/>
  <c r="G155" i="5"/>
  <c r="O154" i="5"/>
  <c r="K151" i="5"/>
  <c r="I151" i="5"/>
  <c r="F142" i="5"/>
  <c r="G142" i="5"/>
  <c r="Q142" i="5"/>
  <c r="R130" i="5"/>
  <c r="F130" i="5"/>
  <c r="I130" i="5"/>
  <c r="K130" i="5"/>
  <c r="Q130" i="5"/>
  <c r="O129" i="5"/>
  <c r="Q129" i="5"/>
  <c r="R129" i="5"/>
  <c r="I129" i="5"/>
  <c r="K129" i="5"/>
  <c r="I126" i="5"/>
  <c r="F123" i="5"/>
  <c r="R113" i="5"/>
  <c r="G113" i="5"/>
  <c r="I113" i="5"/>
  <c r="M113" i="5"/>
  <c r="O112" i="5"/>
  <c r="Q112" i="5"/>
  <c r="R112" i="5"/>
  <c r="I112" i="5"/>
  <c r="K112" i="5"/>
  <c r="F104" i="5"/>
  <c r="R100" i="5"/>
  <c r="K99" i="5"/>
  <c r="Q92" i="5"/>
  <c r="Q76" i="5"/>
  <c r="K62" i="5"/>
  <c r="Q52" i="5"/>
  <c r="Q48" i="5"/>
  <c r="I44" i="5"/>
  <c r="G93" i="8"/>
  <c r="G63" i="8"/>
  <c r="I61" i="8"/>
  <c r="B60" i="8"/>
  <c r="B51" i="8"/>
  <c r="M183" i="5"/>
  <c r="R182" i="5"/>
  <c r="I174" i="5"/>
  <c r="M171" i="5"/>
  <c r="G166" i="5"/>
  <c r="F164" i="5"/>
  <c r="O163" i="5"/>
  <c r="R162" i="5"/>
  <c r="O162" i="5"/>
  <c r="G161" i="5"/>
  <c r="G158" i="5"/>
  <c r="F155" i="5"/>
  <c r="M154" i="5"/>
  <c r="R153" i="5"/>
  <c r="F150" i="5"/>
  <c r="Q150" i="5"/>
  <c r="M148" i="5"/>
  <c r="I147" i="5"/>
  <c r="Q147" i="5"/>
  <c r="I132" i="5"/>
  <c r="F132" i="5"/>
  <c r="G132" i="5"/>
  <c r="M132" i="5"/>
  <c r="O131" i="5"/>
  <c r="Q131" i="5"/>
  <c r="R131" i="5"/>
  <c r="I131" i="5"/>
  <c r="K131" i="5"/>
  <c r="G126" i="5"/>
  <c r="M121" i="5"/>
  <c r="K119" i="5"/>
  <c r="G119" i="5"/>
  <c r="I119" i="5"/>
  <c r="M119" i="5"/>
  <c r="K102" i="5"/>
  <c r="H102" i="8" s="1"/>
  <c r="M102" i="5"/>
  <c r="I102" i="8" s="1"/>
  <c r="O102" i="5"/>
  <c r="J102" i="8" s="1"/>
  <c r="R102" i="5"/>
  <c r="Q100" i="5"/>
  <c r="G92" i="5"/>
  <c r="G77" i="5"/>
  <c r="O76" i="5"/>
  <c r="Q63" i="5"/>
  <c r="F62" i="5"/>
  <c r="F55" i="5"/>
  <c r="I55" i="5"/>
  <c r="G55" i="8" s="1"/>
  <c r="K55" i="5"/>
  <c r="M55" i="5"/>
  <c r="R55" i="5"/>
  <c r="O52" i="5"/>
  <c r="G48" i="5"/>
  <c r="F48" i="8" s="1"/>
  <c r="G44" i="5"/>
  <c r="F44" i="8" s="1"/>
  <c r="I39" i="5"/>
  <c r="G39" i="8" s="1"/>
  <c r="M30" i="5"/>
  <c r="G26" i="5"/>
  <c r="R26" i="5"/>
  <c r="R64" i="3"/>
  <c r="I51" i="5" s="1"/>
  <c r="N63" i="3"/>
  <c r="Q114" i="5"/>
  <c r="I108" i="5"/>
  <c r="R95" i="5"/>
  <c r="O88" i="5"/>
  <c r="F87" i="5"/>
  <c r="F86" i="5"/>
  <c r="I85" i="5"/>
  <c r="G85" i="8" s="1"/>
  <c r="R84" i="5"/>
  <c r="K71" i="5"/>
  <c r="K70" i="5"/>
  <c r="H70" i="8" s="1"/>
  <c r="M69" i="5"/>
  <c r="I69" i="8" s="1"/>
  <c r="F67" i="5"/>
  <c r="F64" i="5"/>
  <c r="I53" i="5"/>
  <c r="K47" i="5"/>
  <c r="H47" i="8" s="1"/>
  <c r="K46" i="5"/>
  <c r="H46" i="8" s="1"/>
  <c r="G45" i="5"/>
  <c r="F45" i="8" s="1"/>
  <c r="F43" i="5"/>
  <c r="F42" i="5"/>
  <c r="G40" i="5"/>
  <c r="F40" i="8" s="1"/>
  <c r="I35" i="5"/>
  <c r="G35" i="8" s="1"/>
  <c r="R34" i="5"/>
  <c r="I32" i="5"/>
  <c r="M24" i="5"/>
  <c r="G15" i="5"/>
  <c r="F13" i="5"/>
  <c r="I11" i="5"/>
  <c r="G11" i="8" s="1"/>
  <c r="M10" i="5"/>
  <c r="I8" i="5"/>
  <c r="F4" i="5"/>
  <c r="I71" i="5"/>
  <c r="G69" i="5"/>
  <c r="F69" i="8" s="1"/>
  <c r="J61" i="8"/>
  <c r="I58" i="8"/>
  <c r="I47" i="5"/>
  <c r="G47" i="8" s="1"/>
  <c r="F45" i="5"/>
  <c r="R43" i="5"/>
  <c r="M38" i="5"/>
  <c r="I38" i="8" s="1"/>
  <c r="M34" i="5"/>
  <c r="I34" i="8" s="1"/>
  <c r="G32" i="5"/>
  <c r="M31" i="5"/>
  <c r="O29" i="5"/>
  <c r="I24" i="5"/>
  <c r="G24" i="8" s="1"/>
  <c r="F11" i="5"/>
  <c r="F10" i="5"/>
  <c r="G8" i="5"/>
  <c r="M6" i="5"/>
  <c r="R4" i="5"/>
  <c r="K3" i="5"/>
  <c r="G139" i="5"/>
  <c r="G137" i="5"/>
  <c r="I135" i="5"/>
  <c r="O120" i="5"/>
  <c r="G116" i="5"/>
  <c r="I114" i="5"/>
  <c r="O20" i="5"/>
  <c r="F139" i="5"/>
  <c r="F137" i="5"/>
  <c r="G135" i="5"/>
  <c r="F116" i="5"/>
  <c r="F114" i="5"/>
  <c r="M87" i="5"/>
  <c r="K43" i="5"/>
  <c r="O40" i="5"/>
  <c r="M20" i="5"/>
  <c r="M15" i="5"/>
  <c r="O13" i="5"/>
  <c r="J13" i="8" s="1"/>
  <c r="K4" i="5"/>
  <c r="K138" i="5"/>
  <c r="O127" i="5"/>
  <c r="M118" i="5"/>
  <c r="O108" i="5"/>
  <c r="K87" i="5"/>
  <c r="I67" i="5"/>
  <c r="G67" i="8" s="1"/>
  <c r="I64" i="5"/>
  <c r="G64" i="8" s="1"/>
  <c r="Q47" i="5"/>
  <c r="O45" i="5"/>
  <c r="J45" i="8" s="1"/>
  <c r="R42" i="5"/>
  <c r="M40" i="5"/>
  <c r="O32" i="5"/>
  <c r="I20" i="5"/>
  <c r="K15" i="5"/>
  <c r="M14" i="5"/>
  <c r="I14" i="8" s="1"/>
  <c r="M13" i="5"/>
  <c r="M11" i="5"/>
  <c r="O8" i="5"/>
  <c r="G51" i="8"/>
  <c r="G50" i="5"/>
  <c r="F50" i="8" s="1"/>
  <c r="G59" i="8"/>
  <c r="J54" i="8"/>
  <c r="M81" i="5"/>
  <c r="I81" i="8" s="1"/>
  <c r="F80" i="5"/>
  <c r="Q80" i="5"/>
  <c r="R79" i="5"/>
  <c r="Q79" i="5"/>
  <c r="A79" i="8"/>
  <c r="M79" i="5"/>
  <c r="I79" i="8" s="1"/>
  <c r="K79" i="5"/>
  <c r="I79" i="5"/>
  <c r="G79" i="8" s="1"/>
  <c r="F79" i="5"/>
  <c r="M78" i="5"/>
  <c r="I78" i="8" s="1"/>
  <c r="G101" i="8"/>
  <c r="Q152" i="5"/>
  <c r="R152" i="5"/>
  <c r="F152" i="5"/>
  <c r="G152" i="5"/>
  <c r="I152" i="5"/>
  <c r="K152" i="5"/>
  <c r="K101" i="5"/>
  <c r="Q101" i="5"/>
  <c r="R101" i="5"/>
  <c r="F101" i="5"/>
  <c r="G101" i="5"/>
  <c r="I101" i="5"/>
  <c r="M101" i="5"/>
  <c r="I101" i="8" s="1"/>
  <c r="I90" i="5"/>
  <c r="G90" i="8" s="1"/>
  <c r="K90" i="5"/>
  <c r="H90" i="8" s="1"/>
  <c r="O90" i="5"/>
  <c r="Q90" i="5"/>
  <c r="F90" i="5"/>
  <c r="G90" i="5"/>
  <c r="M90" i="5"/>
  <c r="O83" i="5"/>
  <c r="Q83" i="5"/>
  <c r="F83" i="5"/>
  <c r="G83" i="5"/>
  <c r="I83" i="5"/>
  <c r="G83" i="8" s="1"/>
  <c r="K83" i="5"/>
  <c r="M83" i="5"/>
  <c r="O157" i="5"/>
  <c r="Q157" i="5"/>
  <c r="R157" i="5"/>
  <c r="F157" i="5"/>
  <c r="G157" i="5"/>
  <c r="I157" i="5"/>
  <c r="O141" i="5"/>
  <c r="Q141" i="5"/>
  <c r="R141" i="5"/>
  <c r="F141" i="5"/>
  <c r="G141" i="5"/>
  <c r="I141" i="5"/>
  <c r="O75" i="5"/>
  <c r="J75" i="8" s="1"/>
  <c r="Q75" i="5"/>
  <c r="F75" i="5"/>
  <c r="G75" i="5"/>
  <c r="F75" i="8" s="1"/>
  <c r="I75" i="5"/>
  <c r="K75" i="5"/>
  <c r="H75" i="8" s="1"/>
  <c r="M75" i="5"/>
  <c r="I75" i="8" s="1"/>
  <c r="R75" i="5"/>
  <c r="Q168" i="5"/>
  <c r="R168" i="5"/>
  <c r="F168" i="5"/>
  <c r="G168" i="5"/>
  <c r="I168" i="5"/>
  <c r="K168" i="5"/>
  <c r="Q128" i="5"/>
  <c r="R128" i="5"/>
  <c r="F128" i="5"/>
  <c r="G128" i="5"/>
  <c r="I128" i="5"/>
  <c r="K128" i="5"/>
  <c r="A75" i="8"/>
  <c r="F34" i="8"/>
  <c r="G69" i="8"/>
  <c r="G61" i="8"/>
  <c r="G53" i="8"/>
  <c r="I45" i="8"/>
  <c r="O181" i="5"/>
  <c r="Q181" i="5"/>
  <c r="F181" i="5"/>
  <c r="G181" i="5"/>
  <c r="I181" i="5"/>
  <c r="I180" i="5"/>
  <c r="K180" i="5"/>
  <c r="O180" i="5"/>
  <c r="Q180" i="5"/>
  <c r="R180" i="5"/>
  <c r="M173" i="5"/>
  <c r="M157" i="5"/>
  <c r="M141" i="5"/>
  <c r="Q136" i="5"/>
  <c r="R136" i="5"/>
  <c r="F136" i="5"/>
  <c r="G136" i="5"/>
  <c r="I136" i="5"/>
  <c r="K136" i="5"/>
  <c r="O125" i="5"/>
  <c r="Q125" i="5"/>
  <c r="R125" i="5"/>
  <c r="F125" i="5"/>
  <c r="G125" i="5"/>
  <c r="I125" i="5"/>
  <c r="M117" i="5"/>
  <c r="M110" i="5"/>
  <c r="R97" i="5"/>
  <c r="F97" i="5"/>
  <c r="I97" i="5"/>
  <c r="G97" i="8" s="1"/>
  <c r="K97" i="5"/>
  <c r="H97" i="8" s="1"/>
  <c r="G97" i="5"/>
  <c r="M97" i="5"/>
  <c r="I97" i="8" s="1"/>
  <c r="O97" i="5"/>
  <c r="J97" i="8" s="1"/>
  <c r="O33" i="5"/>
  <c r="Q33" i="5"/>
  <c r="R33" i="5"/>
  <c r="F33" i="5"/>
  <c r="G33" i="5"/>
  <c r="F33" i="8" s="1"/>
  <c r="I33" i="5"/>
  <c r="K33" i="5"/>
  <c r="M33" i="5"/>
  <c r="Q94" i="5"/>
  <c r="R94" i="5"/>
  <c r="G94" i="5"/>
  <c r="I94" i="5"/>
  <c r="G94" i="8" s="1"/>
  <c r="F94" i="5"/>
  <c r="K94" i="5"/>
  <c r="H94" i="8" s="1"/>
  <c r="M94" i="5"/>
  <c r="I94" i="8" s="1"/>
  <c r="O94" i="5"/>
  <c r="F97" i="8"/>
  <c r="I90" i="8"/>
  <c r="F57" i="8"/>
  <c r="O168" i="5"/>
  <c r="O165" i="5"/>
  <c r="Q165" i="5"/>
  <c r="R165" i="5"/>
  <c r="F165" i="5"/>
  <c r="G165" i="5"/>
  <c r="I165" i="5"/>
  <c r="K157" i="5"/>
  <c r="O149" i="5"/>
  <c r="Q149" i="5"/>
  <c r="R149" i="5"/>
  <c r="F149" i="5"/>
  <c r="G149" i="5"/>
  <c r="I149" i="5"/>
  <c r="K141" i="5"/>
  <c r="O128" i="5"/>
  <c r="O107" i="5"/>
  <c r="F107" i="5"/>
  <c r="G107" i="5"/>
  <c r="I107" i="5"/>
  <c r="K107" i="5"/>
  <c r="M107" i="5"/>
  <c r="Q107" i="5"/>
  <c r="Q57" i="5"/>
  <c r="R57" i="5"/>
  <c r="F57" i="5"/>
  <c r="G57" i="5"/>
  <c r="I57" i="5"/>
  <c r="G57" i="8" s="1"/>
  <c r="K57" i="5"/>
  <c r="H57" i="8" s="1"/>
  <c r="M57" i="5"/>
  <c r="I57" i="8" s="1"/>
  <c r="O57" i="5"/>
  <c r="J57" i="8" s="1"/>
  <c r="O117" i="5"/>
  <c r="Q117" i="5"/>
  <c r="R117" i="5"/>
  <c r="F117" i="5"/>
  <c r="G117" i="5"/>
  <c r="I117" i="5"/>
  <c r="B75" i="8"/>
  <c r="F95" i="8"/>
  <c r="F87" i="8"/>
  <c r="F59" i="8"/>
  <c r="F51" i="8"/>
  <c r="G45" i="8"/>
  <c r="I42" i="8"/>
  <c r="I41" i="8"/>
  <c r="R181" i="5"/>
  <c r="M180" i="5"/>
  <c r="Q176" i="5"/>
  <c r="R176" i="5"/>
  <c r="G176" i="5"/>
  <c r="I176" i="5"/>
  <c r="K176" i="5"/>
  <c r="M168" i="5"/>
  <c r="O152" i="5"/>
  <c r="O133" i="5"/>
  <c r="Q133" i="5"/>
  <c r="R133" i="5"/>
  <c r="F133" i="5"/>
  <c r="G133" i="5"/>
  <c r="I133" i="5"/>
  <c r="M128" i="5"/>
  <c r="H43" i="8"/>
  <c r="F43" i="8"/>
  <c r="Q110" i="5"/>
  <c r="O110" i="5"/>
  <c r="R110" i="5"/>
  <c r="F110" i="5"/>
  <c r="G110" i="5"/>
  <c r="I110" i="5"/>
  <c r="F101" i="8"/>
  <c r="B94" i="8"/>
  <c r="F77" i="8"/>
  <c r="J77" i="8"/>
  <c r="F71" i="8"/>
  <c r="F67" i="8"/>
  <c r="Q184" i="5"/>
  <c r="G184" i="5"/>
  <c r="I184" i="5"/>
  <c r="K184" i="5"/>
  <c r="Q160" i="5"/>
  <c r="R160" i="5"/>
  <c r="F160" i="5"/>
  <c r="G160" i="5"/>
  <c r="I160" i="5"/>
  <c r="K160" i="5"/>
  <c r="Q144" i="5"/>
  <c r="R144" i="5"/>
  <c r="F144" i="5"/>
  <c r="G144" i="5"/>
  <c r="I144" i="5"/>
  <c r="K144" i="5"/>
  <c r="Q120" i="5"/>
  <c r="R120" i="5"/>
  <c r="F120" i="5"/>
  <c r="G120" i="5"/>
  <c r="I120" i="5"/>
  <c r="K120" i="5"/>
  <c r="O101" i="5"/>
  <c r="J101" i="8" s="1"/>
  <c r="R90" i="5"/>
  <c r="R83" i="5"/>
  <c r="O173" i="5"/>
  <c r="Q173" i="5"/>
  <c r="R173" i="5"/>
  <c r="F173" i="5"/>
  <c r="G173" i="5"/>
  <c r="I173" i="5"/>
  <c r="A94" i="8"/>
  <c r="I92" i="8"/>
  <c r="I88" i="8"/>
  <c r="G75" i="8"/>
  <c r="G43" i="8"/>
  <c r="F42" i="8"/>
  <c r="M149" i="5"/>
  <c r="R89" i="5"/>
  <c r="F89" i="5"/>
  <c r="I89" i="5"/>
  <c r="G89" i="8" s="1"/>
  <c r="K89" i="5"/>
  <c r="G89" i="5"/>
  <c r="F89" i="8" s="1"/>
  <c r="M89" i="5"/>
  <c r="I89" i="8" s="1"/>
  <c r="O89" i="5"/>
  <c r="J89" i="8" s="1"/>
  <c r="Q89" i="5"/>
  <c r="I82" i="5"/>
  <c r="K82" i="5"/>
  <c r="O82" i="5"/>
  <c r="J82" i="8" s="1"/>
  <c r="Q82" i="5"/>
  <c r="F82" i="5"/>
  <c r="G82" i="5"/>
  <c r="F82" i="8" s="1"/>
  <c r="M82" i="5"/>
  <c r="R82" i="5"/>
  <c r="G186" i="5"/>
  <c r="F183" i="5"/>
  <c r="G178" i="5"/>
  <c r="F175" i="5"/>
  <c r="O174" i="5"/>
  <c r="R172" i="5"/>
  <c r="G170" i="5"/>
  <c r="F167" i="5"/>
  <c r="O166" i="5"/>
  <c r="R164" i="5"/>
  <c r="G162" i="5"/>
  <c r="F159" i="5"/>
  <c r="O158" i="5"/>
  <c r="R156" i="5"/>
  <c r="G154" i="5"/>
  <c r="F151" i="5"/>
  <c r="O150" i="5"/>
  <c r="R148" i="5"/>
  <c r="G146" i="5"/>
  <c r="F143" i="5"/>
  <c r="O142" i="5"/>
  <c r="R140" i="5"/>
  <c r="G138" i="5"/>
  <c r="F135" i="5"/>
  <c r="O134" i="5"/>
  <c r="R132" i="5"/>
  <c r="G130" i="5"/>
  <c r="F127" i="5"/>
  <c r="O126" i="5"/>
  <c r="R124" i="5"/>
  <c r="G122" i="5"/>
  <c r="F119" i="5"/>
  <c r="O118" i="5"/>
  <c r="R116" i="5"/>
  <c r="G114" i="5"/>
  <c r="O113" i="5"/>
  <c r="R111" i="5"/>
  <c r="R109" i="5"/>
  <c r="K91" i="5"/>
  <c r="Q86" i="5"/>
  <c r="R86" i="5"/>
  <c r="G86" i="5"/>
  <c r="I86" i="5"/>
  <c r="G86" i="8" s="1"/>
  <c r="R81" i="5"/>
  <c r="F81" i="5"/>
  <c r="I81" i="5"/>
  <c r="G81" i="8" s="1"/>
  <c r="K81" i="5"/>
  <c r="I74" i="5"/>
  <c r="G74" i="8" s="1"/>
  <c r="K74" i="5"/>
  <c r="H74" i="8" s="1"/>
  <c r="O74" i="5"/>
  <c r="Q74" i="5"/>
  <c r="O62" i="5"/>
  <c r="J62" i="8" s="1"/>
  <c r="Q62" i="5"/>
  <c r="R62" i="5"/>
  <c r="G62" i="5"/>
  <c r="I62" i="5"/>
  <c r="G62" i="8" s="1"/>
  <c r="O9" i="5"/>
  <c r="Q9" i="5"/>
  <c r="R9" i="5"/>
  <c r="F9" i="5"/>
  <c r="G9" i="5"/>
  <c r="I9" i="5"/>
  <c r="G9" i="8" s="1"/>
  <c r="K9" i="5"/>
  <c r="F35" i="8"/>
  <c r="F186" i="5"/>
  <c r="R183" i="5"/>
  <c r="K179" i="5"/>
  <c r="F178" i="5"/>
  <c r="R175" i="5"/>
  <c r="Q172" i="5"/>
  <c r="K171" i="5"/>
  <c r="F170" i="5"/>
  <c r="R167" i="5"/>
  <c r="Q164" i="5"/>
  <c r="F162" i="5"/>
  <c r="R159" i="5"/>
  <c r="Q156" i="5"/>
  <c r="F154" i="5"/>
  <c r="R151" i="5"/>
  <c r="Q148" i="5"/>
  <c r="F146" i="5"/>
  <c r="R143" i="5"/>
  <c r="Q140" i="5"/>
  <c r="R135" i="5"/>
  <c r="Q132" i="5"/>
  <c r="R127" i="5"/>
  <c r="Q124" i="5"/>
  <c r="R119" i="5"/>
  <c r="Q116" i="5"/>
  <c r="I106" i="5"/>
  <c r="O106" i="5"/>
  <c r="Q106" i="5"/>
  <c r="Q78" i="5"/>
  <c r="R78" i="5"/>
  <c r="G78" i="5"/>
  <c r="F78" i="8" s="1"/>
  <c r="I78" i="5"/>
  <c r="R73" i="5"/>
  <c r="F73" i="5"/>
  <c r="I73" i="5"/>
  <c r="G73" i="8" s="1"/>
  <c r="K73" i="5"/>
  <c r="H73" i="8" s="1"/>
  <c r="G66" i="5"/>
  <c r="F66" i="8" s="1"/>
  <c r="I66" i="5"/>
  <c r="G66" i="8" s="1"/>
  <c r="K66" i="5"/>
  <c r="H66" i="8" s="1"/>
  <c r="O66" i="5"/>
  <c r="Q66" i="5"/>
  <c r="Q65" i="5"/>
  <c r="R65" i="5"/>
  <c r="F65" i="5"/>
  <c r="I65" i="5"/>
  <c r="G65" i="8" s="1"/>
  <c r="K65" i="5"/>
  <c r="H65" i="8" s="1"/>
  <c r="O25" i="5"/>
  <c r="Q25" i="5"/>
  <c r="R25" i="5"/>
  <c r="F25" i="5"/>
  <c r="G25" i="5"/>
  <c r="I25" i="5"/>
  <c r="K25" i="5"/>
  <c r="H25" i="8" s="1"/>
  <c r="Q183" i="5"/>
  <c r="Q175" i="5"/>
  <c r="O172" i="5"/>
  <c r="Q167" i="5"/>
  <c r="O164" i="5"/>
  <c r="Q159" i="5"/>
  <c r="K158" i="5"/>
  <c r="O156" i="5"/>
  <c r="Q151" i="5"/>
  <c r="K150" i="5"/>
  <c r="O148" i="5"/>
  <c r="Q143" i="5"/>
  <c r="K142" i="5"/>
  <c r="O140" i="5"/>
  <c r="Q135" i="5"/>
  <c r="K134" i="5"/>
  <c r="O132" i="5"/>
  <c r="Q127" i="5"/>
  <c r="K126" i="5"/>
  <c r="O124" i="5"/>
  <c r="Q119" i="5"/>
  <c r="K118" i="5"/>
  <c r="O116" i="5"/>
  <c r="K113" i="5"/>
  <c r="M106" i="5"/>
  <c r="M86" i="5"/>
  <c r="I86" i="8" s="1"/>
  <c r="O81" i="5"/>
  <c r="J81" i="8" s="1"/>
  <c r="O78" i="5"/>
  <c r="J78" i="8" s="1"/>
  <c r="M74" i="5"/>
  <c r="I74" i="8" s="1"/>
  <c r="Q73" i="5"/>
  <c r="O70" i="5"/>
  <c r="Q70" i="5"/>
  <c r="R70" i="5"/>
  <c r="G70" i="5"/>
  <c r="I70" i="5"/>
  <c r="G70" i="8" s="1"/>
  <c r="O49" i="5"/>
  <c r="J49" i="8" s="1"/>
  <c r="Q49" i="5"/>
  <c r="R49" i="5"/>
  <c r="F49" i="5"/>
  <c r="G49" i="5"/>
  <c r="F49" i="8" s="1"/>
  <c r="I49" i="5"/>
  <c r="G49" i="8" s="1"/>
  <c r="K49" i="5"/>
  <c r="R105" i="5"/>
  <c r="I105" i="5"/>
  <c r="K105" i="5"/>
  <c r="O17" i="5"/>
  <c r="J17" i="8" s="1"/>
  <c r="Q17" i="5"/>
  <c r="R17" i="5"/>
  <c r="F17" i="5"/>
  <c r="G17" i="5"/>
  <c r="I17" i="5"/>
  <c r="K17" i="5"/>
  <c r="K172" i="5"/>
  <c r="K164" i="5"/>
  <c r="K156" i="5"/>
  <c r="K148" i="5"/>
  <c r="K140" i="5"/>
  <c r="K132" i="5"/>
  <c r="K124" i="5"/>
  <c r="K116" i="5"/>
  <c r="G106" i="5"/>
  <c r="O105" i="5"/>
  <c r="O99" i="5"/>
  <c r="J99" i="8" s="1"/>
  <c r="F99" i="5"/>
  <c r="G99" i="5"/>
  <c r="F99" i="8" s="1"/>
  <c r="M73" i="5"/>
  <c r="I73" i="8" s="1"/>
  <c r="M70" i="5"/>
  <c r="I70" i="8" s="1"/>
  <c r="M66" i="5"/>
  <c r="I66" i="8" s="1"/>
  <c r="M65" i="5"/>
  <c r="I65" i="8" s="1"/>
  <c r="O41" i="5"/>
  <c r="J41" i="8" s="1"/>
  <c r="Q41" i="5"/>
  <c r="R41" i="5"/>
  <c r="F41" i="5"/>
  <c r="G41" i="5"/>
  <c r="F41" i="8" s="1"/>
  <c r="I41" i="5"/>
  <c r="G41" i="8" s="1"/>
  <c r="K41" i="5"/>
  <c r="H41" i="8" s="1"/>
  <c r="M9" i="5"/>
  <c r="F113" i="5"/>
  <c r="F106" i="5"/>
  <c r="M105" i="5"/>
  <c r="Q102" i="5"/>
  <c r="G102" i="5"/>
  <c r="I102" i="5"/>
  <c r="G102" i="8" s="1"/>
  <c r="Q99" i="5"/>
  <c r="I98" i="5"/>
  <c r="G98" i="8" s="1"/>
  <c r="K98" i="5"/>
  <c r="H98" i="8" s="1"/>
  <c r="O98" i="5"/>
  <c r="J98" i="8" s="1"/>
  <c r="Q98" i="5"/>
  <c r="O91" i="5"/>
  <c r="J91" i="8" s="1"/>
  <c r="Q91" i="5"/>
  <c r="F91" i="5"/>
  <c r="G91" i="5"/>
  <c r="F91" i="8" s="1"/>
  <c r="F78" i="5"/>
  <c r="G73" i="5"/>
  <c r="F66" i="5"/>
  <c r="G65" i="5"/>
  <c r="F65" i="8" s="1"/>
  <c r="M25" i="5"/>
  <c r="I25" i="8" s="1"/>
  <c r="O103" i="5"/>
  <c r="O95" i="5"/>
  <c r="R93" i="5"/>
  <c r="O87" i="5"/>
  <c r="R85" i="5"/>
  <c r="O79" i="5"/>
  <c r="J79" i="8" s="1"/>
  <c r="R77" i="5"/>
  <c r="R69" i="5"/>
  <c r="R61" i="5"/>
  <c r="Q58" i="5"/>
  <c r="I54" i="5"/>
  <c r="G54" i="8" s="1"/>
  <c r="R53" i="5"/>
  <c r="Q50" i="5"/>
  <c r="F48" i="5"/>
  <c r="O47" i="5"/>
  <c r="I46" i="5"/>
  <c r="G46" i="8" s="1"/>
  <c r="R45" i="5"/>
  <c r="Q42" i="5"/>
  <c r="F40" i="5"/>
  <c r="O39" i="5"/>
  <c r="I38" i="5"/>
  <c r="G38" i="8" s="1"/>
  <c r="R37" i="5"/>
  <c r="Q34" i="5"/>
  <c r="F32" i="5"/>
  <c r="O31" i="5"/>
  <c r="I30" i="5"/>
  <c r="R29" i="5"/>
  <c r="Q26" i="5"/>
  <c r="F24" i="5"/>
  <c r="O23" i="5"/>
  <c r="J23" i="8" s="1"/>
  <c r="I22" i="5"/>
  <c r="R21" i="5"/>
  <c r="Q18" i="5"/>
  <c r="F16" i="5"/>
  <c r="O15" i="5"/>
  <c r="I14" i="5"/>
  <c r="R13" i="5"/>
  <c r="Q10" i="5"/>
  <c r="F8" i="5"/>
  <c r="O7" i="5"/>
  <c r="J7" i="8" s="1"/>
  <c r="I6" i="5"/>
  <c r="R5" i="5"/>
  <c r="G3" i="5"/>
  <c r="K108" i="5"/>
  <c r="K100" i="5"/>
  <c r="H100" i="8" s="1"/>
  <c r="Q93" i="5"/>
  <c r="K92" i="5"/>
  <c r="H92" i="8" s="1"/>
  <c r="Q85" i="5"/>
  <c r="K84" i="5"/>
  <c r="Q77" i="5"/>
  <c r="K76" i="5"/>
  <c r="Q69" i="5"/>
  <c r="K68" i="5"/>
  <c r="H68" i="8" s="1"/>
  <c r="Q61" i="5"/>
  <c r="K60" i="5"/>
  <c r="O58" i="5"/>
  <c r="J58" i="8" s="1"/>
  <c r="G54" i="5"/>
  <c r="Q53" i="5"/>
  <c r="K52" i="5"/>
  <c r="H52" i="8" s="1"/>
  <c r="G46" i="5"/>
  <c r="F46" i="8" s="1"/>
  <c r="Q45" i="5"/>
  <c r="K44" i="5"/>
  <c r="O42" i="5"/>
  <c r="J42" i="8" s="1"/>
  <c r="G38" i="5"/>
  <c r="F38" i="8" s="1"/>
  <c r="Q37" i="5"/>
  <c r="K36" i="5"/>
  <c r="O34" i="5"/>
  <c r="J34" i="8" s="1"/>
  <c r="R32" i="5"/>
  <c r="G30" i="5"/>
  <c r="Q29" i="5"/>
  <c r="K28" i="5"/>
  <c r="H28" i="8" s="1"/>
  <c r="O26" i="5"/>
  <c r="R24" i="5"/>
  <c r="G22" i="5"/>
  <c r="Q21" i="5"/>
  <c r="K20" i="5"/>
  <c r="H20" i="8" s="1"/>
  <c r="O18" i="5"/>
  <c r="G14" i="5"/>
  <c r="F14" i="8" s="1"/>
  <c r="Q13" i="5"/>
  <c r="O10" i="5"/>
  <c r="G6" i="5"/>
  <c r="Q5" i="5"/>
  <c r="F3" i="5"/>
  <c r="F54" i="5"/>
  <c r="F46" i="5"/>
  <c r="F38" i="5"/>
  <c r="F30" i="5"/>
  <c r="F22" i="5"/>
  <c r="F14" i="5"/>
  <c r="F6" i="5"/>
  <c r="K58" i="5"/>
  <c r="H58" i="8" s="1"/>
  <c r="R54" i="5"/>
  <c r="K50" i="5"/>
  <c r="H50" i="8" s="1"/>
  <c r="R46" i="5"/>
  <c r="K42" i="5"/>
  <c r="H42" i="8" s="1"/>
  <c r="R38" i="5"/>
  <c r="K34" i="5"/>
  <c r="H34" i="8" s="1"/>
  <c r="R30" i="5"/>
  <c r="K26" i="5"/>
  <c r="R22" i="5"/>
  <c r="K18" i="5"/>
  <c r="H18" i="8" s="1"/>
  <c r="R14" i="5"/>
  <c r="K10" i="5"/>
  <c r="H10" i="8" s="1"/>
  <c r="R6" i="5"/>
  <c r="K69" i="5"/>
  <c r="H69" i="8" s="1"/>
  <c r="F68" i="5"/>
  <c r="G63" i="5"/>
  <c r="F63" i="8" s="1"/>
  <c r="K61" i="5"/>
  <c r="H61" i="8" s="1"/>
  <c r="F60" i="5"/>
  <c r="I58" i="5"/>
  <c r="G58" i="8" s="1"/>
  <c r="G55" i="5"/>
  <c r="F55" i="8" s="1"/>
  <c r="Q54" i="5"/>
  <c r="K53" i="5"/>
  <c r="H53" i="8" s="1"/>
  <c r="F52" i="5"/>
  <c r="I50" i="5"/>
  <c r="G50" i="8" s="1"/>
  <c r="G47" i="5"/>
  <c r="F47" i="8" s="1"/>
  <c r="Q46" i="5"/>
  <c r="K45" i="5"/>
  <c r="H45" i="8" s="1"/>
  <c r="F44" i="5"/>
  <c r="I42" i="5"/>
  <c r="G42" i="8" s="1"/>
  <c r="Q38" i="5"/>
  <c r="K37" i="5"/>
  <c r="H37" i="8" s="1"/>
  <c r="F36" i="5"/>
  <c r="I34" i="5"/>
  <c r="G34" i="8" s="1"/>
  <c r="Q30" i="5"/>
  <c r="K29" i="5"/>
  <c r="H29" i="8" s="1"/>
  <c r="F28" i="5"/>
  <c r="I26" i="5"/>
  <c r="Q22" i="5"/>
  <c r="K21" i="5"/>
  <c r="F20" i="5"/>
  <c r="I18" i="5"/>
  <c r="G18" i="8" s="1"/>
  <c r="Q14" i="5"/>
  <c r="K13" i="5"/>
  <c r="H13" i="8" s="1"/>
  <c r="I10" i="5"/>
  <c r="G10" i="8" s="1"/>
  <c r="G7" i="5"/>
  <c r="Q6" i="5"/>
  <c r="K5" i="5"/>
  <c r="F83" i="8"/>
  <c r="F81" i="8"/>
  <c r="H82" i="8"/>
  <c r="J80" i="8"/>
  <c r="I82" i="8"/>
  <c r="G82" i="8"/>
  <c r="F79" i="8"/>
  <c r="H80" i="8"/>
  <c r="B82" i="8"/>
  <c r="A82" i="8"/>
  <c r="F80" i="8"/>
  <c r="H78" i="8"/>
  <c r="F84" i="8"/>
  <c r="F76" i="8"/>
  <c r="G78" i="8"/>
  <c r="I77" i="8"/>
  <c r="F102" i="8"/>
  <c r="H101" i="8"/>
  <c r="J100" i="8"/>
  <c r="F98" i="8"/>
  <c r="J96" i="8"/>
  <c r="F94" i="8"/>
  <c r="H93" i="8"/>
  <c r="J92" i="8"/>
  <c r="F90" i="8"/>
  <c r="H89" i="8"/>
  <c r="J88" i="8"/>
  <c r="F86" i="8"/>
  <c r="H85" i="8"/>
  <c r="J84" i="8"/>
  <c r="H81" i="8"/>
  <c r="H77" i="8"/>
  <c r="J76" i="8"/>
  <c r="F74" i="8"/>
  <c r="J72" i="8"/>
  <c r="F70" i="8"/>
  <c r="J68" i="8"/>
  <c r="J64" i="8"/>
  <c r="F62" i="8"/>
  <c r="J60" i="8"/>
  <c r="F58" i="8"/>
  <c r="J56" i="8"/>
  <c r="F54" i="8"/>
  <c r="J52" i="8"/>
  <c r="H49" i="8"/>
  <c r="J48" i="8"/>
  <c r="J44" i="8"/>
  <c r="J40" i="8"/>
  <c r="J36" i="8"/>
  <c r="I96" i="8"/>
  <c r="I64" i="8"/>
  <c r="I60" i="8"/>
  <c r="I56" i="8"/>
  <c r="I52" i="8"/>
  <c r="I48" i="8"/>
  <c r="I44" i="8"/>
  <c r="I40" i="8"/>
  <c r="I36" i="8"/>
  <c r="I100" i="8"/>
  <c r="H96" i="8"/>
  <c r="J95" i="8"/>
  <c r="H88" i="8"/>
  <c r="J87" i="8"/>
  <c r="H84" i="8"/>
  <c r="J83" i="8"/>
  <c r="H76" i="8"/>
  <c r="H72" i="8"/>
  <c r="J71" i="8"/>
  <c r="J67" i="8"/>
  <c r="H64" i="8"/>
  <c r="J63" i="8"/>
  <c r="H60" i="8"/>
  <c r="J59" i="8"/>
  <c r="H56" i="8"/>
  <c r="J55" i="8"/>
  <c r="H48" i="8"/>
  <c r="J47" i="8"/>
  <c r="H44" i="8"/>
  <c r="J43" i="8"/>
  <c r="H40" i="8"/>
  <c r="J39" i="8"/>
  <c r="H36" i="8"/>
  <c r="J35" i="8"/>
  <c r="G100" i="8"/>
  <c r="I99" i="8"/>
  <c r="G96" i="8"/>
  <c r="I95" i="8"/>
  <c r="G92" i="8"/>
  <c r="G88" i="8"/>
  <c r="I87" i="8"/>
  <c r="G84" i="8"/>
  <c r="I83" i="8"/>
  <c r="G80" i="8"/>
  <c r="G76" i="8"/>
  <c r="G72" i="8"/>
  <c r="I71" i="8"/>
  <c r="G68" i="8"/>
  <c r="I67" i="8"/>
  <c r="I63" i="8"/>
  <c r="G60" i="8"/>
  <c r="I59" i="8"/>
  <c r="G56" i="8"/>
  <c r="I55" i="8"/>
  <c r="G52" i="8"/>
  <c r="G48" i="8"/>
  <c r="I47" i="8"/>
  <c r="G44" i="8"/>
  <c r="I43" i="8"/>
  <c r="G40" i="8"/>
  <c r="I39" i="8"/>
  <c r="G36" i="8"/>
  <c r="I35" i="8"/>
  <c r="I91" i="8"/>
  <c r="H99" i="8"/>
  <c r="H95" i="8"/>
  <c r="J94" i="8"/>
  <c r="H91" i="8"/>
  <c r="J90" i="8"/>
  <c r="H87" i="8"/>
  <c r="J86" i="8"/>
  <c r="H83" i="8"/>
  <c r="H79" i="8"/>
  <c r="J74" i="8"/>
  <c r="H71" i="8"/>
  <c r="J70" i="8"/>
  <c r="H67" i="8"/>
  <c r="J66" i="8"/>
  <c r="H63" i="8"/>
  <c r="H59" i="8"/>
  <c r="H55" i="8"/>
  <c r="H35" i="8"/>
  <c r="F73" i="8"/>
  <c r="I26" i="8"/>
  <c r="G27" i="8"/>
  <c r="I12" i="8"/>
  <c r="F27" i="8"/>
  <c r="G4" i="8"/>
  <c r="F4" i="8"/>
  <c r="I21" i="8"/>
  <c r="I22" i="8"/>
  <c r="F21" i="8"/>
  <c r="I16" i="8"/>
  <c r="I4" i="8"/>
  <c r="J26" i="8"/>
  <c r="B28" i="8"/>
  <c r="G26" i="8"/>
  <c r="A28" i="8"/>
  <c r="I24" i="8"/>
  <c r="I19" i="8"/>
  <c r="G12" i="8"/>
  <c r="B27" i="8"/>
  <c r="H26" i="8"/>
  <c r="G19" i="8"/>
  <c r="I18" i="8"/>
  <c r="B23" i="8"/>
  <c r="F19" i="8"/>
  <c r="F26" i="8"/>
  <c r="A18" i="8"/>
  <c r="H12" i="8"/>
  <c r="J11" i="8"/>
  <c r="A13" i="8"/>
  <c r="I15" i="8"/>
  <c r="I10" i="8"/>
  <c r="J19" i="8"/>
  <c r="J30" i="8"/>
  <c r="A30" i="8"/>
  <c r="B30" i="8"/>
  <c r="H22" i="8"/>
  <c r="F11" i="8"/>
  <c r="A11" i="8"/>
  <c r="B11" i="8"/>
  <c r="B18" i="8"/>
  <c r="H32" i="8"/>
  <c r="B32" i="8"/>
  <c r="B31" i="8"/>
  <c r="G29" i="8"/>
  <c r="A29" i="8"/>
  <c r="B29" i="8"/>
  <c r="I23" i="8"/>
  <c r="J6" i="8"/>
  <c r="A6" i="8"/>
  <c r="B6" i="8"/>
  <c r="A25" i="8"/>
  <c r="B25" i="8"/>
  <c r="A8" i="8"/>
  <c r="B8" i="8"/>
  <c r="A7" i="8"/>
  <c r="B7" i="8"/>
  <c r="A5" i="8"/>
  <c r="J3" i="8"/>
  <c r="A3" i="8"/>
  <c r="B3" i="8"/>
  <c r="A32" i="8"/>
  <c r="G16" i="8"/>
  <c r="I30" i="8"/>
  <c r="I29" i="8"/>
  <c r="J22" i="8"/>
  <c r="B22" i="8"/>
  <c r="A19" i="8"/>
  <c r="B19" i="8"/>
  <c r="F18" i="8"/>
  <c r="H14" i="8"/>
  <c r="F10" i="8"/>
  <c r="A10" i="8"/>
  <c r="B10" i="8"/>
  <c r="I3" i="8"/>
  <c r="A27" i="8"/>
  <c r="G32" i="8"/>
  <c r="H30" i="8"/>
  <c r="F29" i="8"/>
  <c r="J27" i="8"/>
  <c r="H27" i="8"/>
  <c r="I27" i="8"/>
  <c r="A26" i="8"/>
  <c r="B26" i="8"/>
  <c r="H24" i="8"/>
  <c r="A24" i="8"/>
  <c r="A23" i="8"/>
  <c r="G21" i="8"/>
  <c r="A21" i="8"/>
  <c r="B21" i="8"/>
  <c r="H19" i="8"/>
  <c r="F13" i="8"/>
  <c r="A12" i="8"/>
  <c r="B12" i="8"/>
  <c r="I8" i="8"/>
  <c r="I6" i="8"/>
  <c r="H3" i="8"/>
  <c r="A31" i="8"/>
  <c r="J25" i="8"/>
  <c r="F32" i="8"/>
  <c r="I31" i="8"/>
  <c r="A17" i="8"/>
  <c r="B17" i="8"/>
  <c r="H11" i="8"/>
  <c r="I11" i="8"/>
  <c r="J9" i="8"/>
  <c r="H6" i="8"/>
  <c r="F5" i="8"/>
  <c r="G3" i="8"/>
  <c r="B5" i="8"/>
  <c r="A20" i="8"/>
  <c r="B20" i="8"/>
  <c r="J14" i="8"/>
  <c r="A14" i="8"/>
  <c r="F8" i="8"/>
  <c r="I7" i="8"/>
  <c r="B9" i="8"/>
  <c r="J33" i="8"/>
  <c r="A33" i="8"/>
  <c r="B33" i="8"/>
  <c r="J20" i="8"/>
  <c r="H16" i="8"/>
  <c r="A16" i="8"/>
  <c r="B16" i="8"/>
  <c r="A15" i="8"/>
  <c r="B15" i="8"/>
  <c r="G13" i="8"/>
  <c r="B13" i="8"/>
  <c r="G8" i="8"/>
  <c r="G5" i="8"/>
  <c r="A4" i="8"/>
  <c r="B4" i="8"/>
  <c r="B24" i="8"/>
  <c r="B14" i="8"/>
  <c r="A9" i="8"/>
  <c r="F24" i="8"/>
  <c r="F20" i="8"/>
  <c r="J18" i="8"/>
  <c r="F16" i="8"/>
  <c r="F12" i="8"/>
  <c r="J10" i="8"/>
  <c r="I13" i="8"/>
  <c r="I5" i="8"/>
  <c r="J32" i="8"/>
  <c r="J28" i="8"/>
  <c r="J24" i="8"/>
  <c r="J16" i="8"/>
  <c r="J12" i="8"/>
  <c r="J8" i="8"/>
  <c r="J4" i="8"/>
  <c r="I32" i="8"/>
  <c r="I28" i="8"/>
  <c r="I20" i="8"/>
  <c r="H8" i="8"/>
  <c r="H4" i="8"/>
  <c r="H33" i="8"/>
  <c r="J31" i="8"/>
  <c r="G30" i="8"/>
  <c r="G22" i="8"/>
  <c r="H17" i="8"/>
  <c r="J15" i="8"/>
  <c r="G14" i="8"/>
  <c r="H9" i="8"/>
  <c r="G6" i="8"/>
  <c r="F3" i="8"/>
  <c r="F30" i="8"/>
  <c r="G25" i="8"/>
  <c r="F22" i="8"/>
  <c r="G17" i="8"/>
  <c r="F6" i="8"/>
  <c r="G33" i="8"/>
  <c r="H31" i="8"/>
  <c r="J29" i="8"/>
  <c r="G28" i="8"/>
  <c r="F25" i="8"/>
  <c r="H23" i="8"/>
  <c r="J21" i="8"/>
  <c r="G20" i="8"/>
  <c r="F17" i="8"/>
  <c r="H15" i="8"/>
  <c r="F9" i="8"/>
  <c r="H7" i="8"/>
  <c r="J5" i="8"/>
  <c r="G31" i="8"/>
  <c r="G23" i="8"/>
  <c r="G15" i="8"/>
  <c r="G7" i="8"/>
  <c r="I33" i="8"/>
  <c r="F31" i="8"/>
  <c r="F23" i="8"/>
  <c r="H21" i="8"/>
  <c r="F15" i="8"/>
  <c r="F7" i="8"/>
  <c r="H5" i="8"/>
  <c r="I17" i="8"/>
  <c r="I9" i="8"/>
  <c r="O63" i="3" l="1"/>
  <c r="S64" i="3"/>
  <c r="K51" i="5" s="1"/>
  <c r="H51" i="8" s="1"/>
  <c r="M50" i="5" l="1"/>
  <c r="I50" i="8" s="1"/>
  <c r="P63" i="3"/>
  <c r="T64" i="3"/>
  <c r="M51" i="5" s="1"/>
  <c r="I51" i="8" s="1"/>
  <c r="U64" i="3" l="1"/>
  <c r="O51" i="5" s="1"/>
  <c r="J51" i="8" s="1"/>
  <c r="O50" i="5"/>
  <c r="J50" i="8" s="1"/>
  <c r="C8" i="7" l="1"/>
  <c r="E3" i="3"/>
  <c r="AA214" i="3"/>
  <c r="AA213" i="3"/>
  <c r="AA212" i="3"/>
  <c r="AA211" i="3"/>
  <c r="AA210" i="3"/>
  <c r="AA209" i="3"/>
  <c r="AA208" i="3"/>
  <c r="AA207" i="3"/>
  <c r="AA206" i="3"/>
  <c r="AA205" i="3"/>
  <c r="AA204" i="3"/>
  <c r="AA203" i="3"/>
  <c r="AA202" i="3"/>
  <c r="AA201" i="3"/>
  <c r="AA200" i="3"/>
  <c r="AA199" i="3"/>
  <c r="AA198" i="3"/>
  <c r="AA197" i="3"/>
  <c r="AA196" i="3"/>
  <c r="AA195" i="3"/>
  <c r="AA194" i="3"/>
  <c r="AA193" i="3"/>
  <c r="AA192" i="3"/>
  <c r="AA191" i="3"/>
  <c r="AA190" i="3"/>
  <c r="AA189" i="3"/>
  <c r="AA188" i="3"/>
  <c r="AA187" i="3"/>
  <c r="AA186" i="3"/>
  <c r="AA185" i="3"/>
  <c r="AA184" i="3"/>
  <c r="AA183" i="3"/>
  <c r="AA182" i="3"/>
  <c r="AA181" i="3"/>
  <c r="AA180" i="3"/>
  <c r="AA179" i="3"/>
  <c r="AA178" i="3"/>
  <c r="AA177" i="3"/>
  <c r="AA176" i="3"/>
  <c r="AA175" i="3"/>
  <c r="AA174" i="3"/>
  <c r="AA173" i="3"/>
  <c r="AA172" i="3"/>
  <c r="AA171" i="3"/>
  <c r="AA170" i="3"/>
  <c r="AA169" i="3"/>
  <c r="AA168" i="3"/>
  <c r="AA167" i="3"/>
  <c r="AA166" i="3"/>
  <c r="AA165" i="3"/>
  <c r="AA164" i="3"/>
  <c r="AA163" i="3"/>
  <c r="AA162" i="3"/>
  <c r="AA161" i="3"/>
  <c r="AA160" i="3"/>
  <c r="AA159" i="3"/>
  <c r="AA158" i="3"/>
  <c r="AA157" i="3"/>
  <c r="AA156" i="3"/>
  <c r="AA155" i="3"/>
  <c r="AA154" i="3"/>
  <c r="AA153" i="3"/>
  <c r="AA152" i="3"/>
  <c r="AA151" i="3"/>
  <c r="AA150" i="3"/>
  <c r="AA149" i="3"/>
  <c r="AA148" i="3"/>
  <c r="AA147" i="3"/>
  <c r="AA146" i="3"/>
  <c r="AA145" i="3"/>
  <c r="AA144" i="3"/>
  <c r="AA143" i="3"/>
  <c r="AA142" i="3"/>
  <c r="AA141" i="3"/>
  <c r="AA140" i="3"/>
  <c r="AA139" i="3"/>
  <c r="AA138" i="3"/>
  <c r="AA137" i="3"/>
  <c r="AA136" i="3"/>
  <c r="AA135" i="3"/>
  <c r="AA134" i="3"/>
  <c r="AA133" i="3"/>
  <c r="AA132" i="3"/>
  <c r="AA131" i="3"/>
  <c r="AA130" i="3"/>
  <c r="AA129" i="3"/>
  <c r="AA128" i="3"/>
  <c r="AA127" i="3"/>
  <c r="AA126" i="3"/>
  <c r="AA125" i="3"/>
  <c r="AA124" i="3"/>
  <c r="AA123" i="3"/>
  <c r="AA122" i="3"/>
  <c r="AA121" i="3"/>
  <c r="AA120" i="3"/>
  <c r="AA119" i="3"/>
  <c r="AA118" i="3"/>
  <c r="AA117" i="3"/>
  <c r="AA116" i="3"/>
  <c r="AA115" i="3"/>
  <c r="AA114" i="3"/>
  <c r="AA113" i="3"/>
  <c r="AA112" i="3"/>
  <c r="AA111" i="3"/>
  <c r="AA110" i="3"/>
  <c r="AA109" i="3"/>
  <c r="AA108" i="3"/>
  <c r="AA107" i="3"/>
  <c r="AA106" i="3"/>
  <c r="AA105" i="3"/>
  <c r="AA104" i="3"/>
  <c r="AA103" i="3"/>
  <c r="AA102" i="3"/>
  <c r="AA101" i="3"/>
  <c r="AA100" i="3"/>
  <c r="AA99" i="3"/>
  <c r="AA98" i="3"/>
  <c r="AA97" i="3"/>
  <c r="AA96" i="3"/>
  <c r="AA95" i="3"/>
  <c r="AA94" i="3"/>
  <c r="AA93" i="3"/>
  <c r="AA92" i="3"/>
  <c r="AA91" i="3"/>
  <c r="AA90" i="3"/>
  <c r="AA89" i="3"/>
  <c r="AA88" i="3"/>
  <c r="AA85" i="3"/>
  <c r="AA84" i="3"/>
  <c r="AA83" i="3"/>
  <c r="AA82" i="3"/>
  <c r="AA81" i="3"/>
  <c r="AA80" i="3"/>
  <c r="AA79" i="3"/>
  <c r="AA78" i="3"/>
  <c r="AA74" i="3"/>
  <c r="AA73" i="3"/>
  <c r="AA72" i="3"/>
  <c r="AA71" i="3"/>
  <c r="AA70" i="3"/>
  <c r="AA69" i="3"/>
  <c r="AA68" i="3"/>
  <c r="AA67" i="3"/>
  <c r="AA66" i="3"/>
  <c r="AA65" i="3"/>
  <c r="AA64" i="3"/>
  <c r="AA63" i="3"/>
  <c r="AA62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3" i="3"/>
  <c r="W214" i="3"/>
  <c r="W213" i="3"/>
  <c r="W212" i="3"/>
  <c r="W211" i="3"/>
  <c r="W210" i="3"/>
  <c r="W209" i="3"/>
  <c r="W208" i="3"/>
  <c r="W207" i="3"/>
  <c r="W206" i="3"/>
  <c r="W205" i="3"/>
  <c r="W204" i="3"/>
  <c r="W203" i="3"/>
  <c r="W202" i="3"/>
  <c r="W201" i="3"/>
  <c r="W200" i="3"/>
  <c r="W199" i="3"/>
  <c r="W198" i="3"/>
  <c r="W197" i="3"/>
  <c r="W196" i="3"/>
  <c r="W195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W171" i="3"/>
  <c r="W170" i="3"/>
  <c r="W169" i="3"/>
  <c r="W168" i="3"/>
  <c r="W167" i="3"/>
  <c r="W166" i="3"/>
  <c r="W165" i="3"/>
  <c r="W164" i="3"/>
  <c r="W163" i="3"/>
  <c r="W162" i="3"/>
  <c r="W161" i="3"/>
  <c r="W160" i="3"/>
  <c r="W159" i="3"/>
  <c r="W158" i="3"/>
  <c r="W157" i="3"/>
  <c r="W156" i="3"/>
  <c r="W155" i="3"/>
  <c r="W154" i="3"/>
  <c r="W153" i="3"/>
  <c r="W152" i="3"/>
  <c r="W151" i="3"/>
  <c r="W150" i="3"/>
  <c r="W149" i="3"/>
  <c r="W148" i="3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5" i="3"/>
  <c r="W84" i="3"/>
  <c r="W83" i="3"/>
  <c r="W82" i="3"/>
  <c r="W81" i="3"/>
  <c r="W80" i="3"/>
  <c r="W79" i="3"/>
  <c r="W78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3" i="3"/>
  <c r="AC214" i="3"/>
  <c r="AB214" i="3"/>
  <c r="AC213" i="3"/>
  <c r="AB213" i="3"/>
  <c r="AC212" i="3"/>
  <c r="AB212" i="3"/>
  <c r="AC211" i="3"/>
  <c r="AB211" i="3"/>
  <c r="AC210" i="3"/>
  <c r="AB210" i="3"/>
  <c r="AC209" i="3"/>
  <c r="AB209" i="3"/>
  <c r="AC208" i="3"/>
  <c r="AB208" i="3"/>
  <c r="AC207" i="3"/>
  <c r="AB207" i="3"/>
  <c r="AC206" i="3"/>
  <c r="AB206" i="3"/>
  <c r="AC205" i="3"/>
  <c r="AB205" i="3"/>
  <c r="AC204" i="3"/>
  <c r="AB204" i="3"/>
  <c r="AC203" i="3"/>
  <c r="AB203" i="3"/>
  <c r="AC202" i="3"/>
  <c r="AB202" i="3"/>
  <c r="AC201" i="3"/>
  <c r="AB201" i="3"/>
  <c r="AC200" i="3"/>
  <c r="AB200" i="3"/>
  <c r="AC199" i="3"/>
  <c r="AB199" i="3"/>
  <c r="AC198" i="3"/>
  <c r="AB198" i="3"/>
  <c r="AC197" i="3"/>
  <c r="AB197" i="3"/>
  <c r="AC196" i="3"/>
  <c r="AB196" i="3"/>
  <c r="AC195" i="3"/>
  <c r="AB195" i="3"/>
  <c r="AC194" i="3"/>
  <c r="AB194" i="3"/>
  <c r="AC193" i="3"/>
  <c r="AB193" i="3"/>
  <c r="AC192" i="3"/>
  <c r="AB192" i="3"/>
  <c r="AC191" i="3"/>
  <c r="AB191" i="3"/>
  <c r="AC190" i="3"/>
  <c r="AB190" i="3"/>
  <c r="AC189" i="3"/>
  <c r="AB189" i="3"/>
  <c r="AC188" i="3"/>
  <c r="AB188" i="3"/>
  <c r="AC187" i="3"/>
  <c r="AB187" i="3"/>
  <c r="AC186" i="3"/>
  <c r="AB186" i="3"/>
  <c r="AC185" i="3"/>
  <c r="AB185" i="3"/>
  <c r="AC184" i="3"/>
  <c r="AB184" i="3"/>
  <c r="AC183" i="3"/>
  <c r="AB183" i="3"/>
  <c r="AC182" i="3"/>
  <c r="AB182" i="3"/>
  <c r="AC181" i="3"/>
  <c r="AB181" i="3"/>
  <c r="AC180" i="3"/>
  <c r="AB180" i="3"/>
  <c r="AC179" i="3"/>
  <c r="AB179" i="3"/>
  <c r="AC178" i="3"/>
  <c r="AB178" i="3"/>
  <c r="AC177" i="3"/>
  <c r="AB177" i="3"/>
  <c r="AC176" i="3"/>
  <c r="AB176" i="3"/>
  <c r="AC175" i="3"/>
  <c r="AB175" i="3"/>
  <c r="AC174" i="3"/>
  <c r="AB174" i="3"/>
  <c r="AC173" i="3"/>
  <c r="AB173" i="3"/>
  <c r="AC172" i="3"/>
  <c r="AB172" i="3"/>
  <c r="AC171" i="3"/>
  <c r="AB171" i="3"/>
  <c r="AC170" i="3"/>
  <c r="AB170" i="3"/>
  <c r="AC169" i="3"/>
  <c r="AB169" i="3"/>
  <c r="AC168" i="3"/>
  <c r="AB168" i="3"/>
  <c r="AC167" i="3"/>
  <c r="AB167" i="3"/>
  <c r="AC166" i="3"/>
  <c r="AB166" i="3"/>
  <c r="AC165" i="3"/>
  <c r="AB165" i="3"/>
  <c r="AC164" i="3"/>
  <c r="AB164" i="3"/>
  <c r="AC163" i="3"/>
  <c r="AB163" i="3"/>
  <c r="AC162" i="3"/>
  <c r="AB162" i="3"/>
  <c r="AC161" i="3"/>
  <c r="AB161" i="3"/>
  <c r="AC160" i="3"/>
  <c r="AB160" i="3"/>
  <c r="AC159" i="3"/>
  <c r="AB159" i="3"/>
  <c r="AC158" i="3"/>
  <c r="AB158" i="3"/>
  <c r="AC157" i="3"/>
  <c r="AB157" i="3"/>
  <c r="AC156" i="3"/>
  <c r="AB156" i="3"/>
  <c r="AC155" i="3"/>
  <c r="AB155" i="3"/>
  <c r="AC154" i="3"/>
  <c r="AB154" i="3"/>
  <c r="AC153" i="3"/>
  <c r="AB153" i="3"/>
  <c r="AC152" i="3"/>
  <c r="AB152" i="3"/>
  <c r="AC151" i="3"/>
  <c r="AB151" i="3"/>
  <c r="AC150" i="3"/>
  <c r="AB150" i="3"/>
  <c r="AC149" i="3"/>
  <c r="AB149" i="3"/>
  <c r="AC148" i="3"/>
  <c r="AB148" i="3"/>
  <c r="AC147" i="3"/>
  <c r="AB147" i="3"/>
  <c r="AC146" i="3"/>
  <c r="AB146" i="3"/>
  <c r="AC145" i="3"/>
  <c r="AB145" i="3"/>
  <c r="AC144" i="3"/>
  <c r="AB144" i="3"/>
  <c r="AC143" i="3"/>
  <c r="AB143" i="3"/>
  <c r="AC142" i="3"/>
  <c r="AB142" i="3"/>
  <c r="AC141" i="3"/>
  <c r="AB141" i="3"/>
  <c r="AC140" i="3"/>
  <c r="AB140" i="3"/>
  <c r="AC139" i="3"/>
  <c r="AB139" i="3"/>
  <c r="AC138" i="3"/>
  <c r="AB138" i="3"/>
  <c r="AC137" i="3"/>
  <c r="AB137" i="3"/>
  <c r="AC136" i="3"/>
  <c r="AB136" i="3"/>
  <c r="AC135" i="3"/>
  <c r="AB135" i="3"/>
  <c r="AC134" i="3"/>
  <c r="AB134" i="3"/>
  <c r="AC133" i="3"/>
  <c r="AB133" i="3"/>
  <c r="AC132" i="3"/>
  <c r="AB132" i="3"/>
  <c r="AC131" i="3"/>
  <c r="AB131" i="3"/>
  <c r="AC130" i="3"/>
  <c r="AB130" i="3"/>
  <c r="AC129" i="3"/>
  <c r="AB129" i="3"/>
  <c r="AC128" i="3"/>
  <c r="AB128" i="3"/>
  <c r="AC127" i="3"/>
  <c r="AB127" i="3"/>
  <c r="AC126" i="3"/>
  <c r="AB126" i="3"/>
  <c r="AC125" i="3"/>
  <c r="AB125" i="3"/>
  <c r="AC124" i="3"/>
  <c r="AB124" i="3"/>
  <c r="AC123" i="3"/>
  <c r="AB123" i="3"/>
  <c r="AC122" i="3"/>
  <c r="AB122" i="3"/>
  <c r="AC121" i="3"/>
  <c r="AB121" i="3"/>
  <c r="AC120" i="3"/>
  <c r="AB120" i="3"/>
  <c r="AC119" i="3"/>
  <c r="AB119" i="3"/>
  <c r="AC118" i="3"/>
  <c r="AB118" i="3"/>
  <c r="AC117" i="3"/>
  <c r="AB117" i="3"/>
  <c r="AC116" i="3"/>
  <c r="AB116" i="3"/>
  <c r="AC115" i="3"/>
  <c r="AB115" i="3"/>
  <c r="AC114" i="3"/>
  <c r="AB114" i="3"/>
  <c r="AC113" i="3"/>
  <c r="AB113" i="3"/>
  <c r="AC112" i="3"/>
  <c r="AB112" i="3"/>
  <c r="AC111" i="3"/>
  <c r="AB111" i="3"/>
  <c r="AC110" i="3"/>
  <c r="AB110" i="3"/>
  <c r="AC109" i="3"/>
  <c r="AB109" i="3"/>
  <c r="AC108" i="3"/>
  <c r="AB108" i="3"/>
  <c r="AC107" i="3"/>
  <c r="AB107" i="3"/>
  <c r="AC106" i="3"/>
  <c r="AB106" i="3"/>
  <c r="AC105" i="3"/>
  <c r="AB105" i="3"/>
  <c r="AC104" i="3"/>
  <c r="AB104" i="3"/>
  <c r="AC103" i="3"/>
  <c r="AB103" i="3"/>
  <c r="AC102" i="3"/>
  <c r="AB102" i="3"/>
  <c r="AC101" i="3"/>
  <c r="AB101" i="3"/>
  <c r="AC100" i="3"/>
  <c r="AB100" i="3"/>
  <c r="AC99" i="3"/>
  <c r="AB99" i="3"/>
  <c r="AC98" i="3"/>
  <c r="AB98" i="3"/>
  <c r="AC97" i="3"/>
  <c r="AB97" i="3"/>
  <c r="AC96" i="3"/>
  <c r="AB96" i="3"/>
  <c r="AC95" i="3"/>
  <c r="AB95" i="3"/>
  <c r="AC94" i="3"/>
  <c r="AB94" i="3"/>
  <c r="AC93" i="3"/>
  <c r="AB93" i="3"/>
  <c r="AC92" i="3"/>
  <c r="AB92" i="3"/>
  <c r="AC91" i="3"/>
  <c r="AB91" i="3"/>
  <c r="AC90" i="3"/>
  <c r="AB90" i="3"/>
  <c r="AC89" i="3"/>
  <c r="AB89" i="3"/>
  <c r="AC88" i="3"/>
  <c r="AB88" i="3"/>
  <c r="AC85" i="3"/>
  <c r="AB85" i="3"/>
  <c r="AC84" i="3"/>
  <c r="AB84" i="3"/>
  <c r="AC83" i="3"/>
  <c r="AB83" i="3"/>
  <c r="AC82" i="3"/>
  <c r="AB82" i="3"/>
  <c r="AC81" i="3"/>
  <c r="AB81" i="3"/>
  <c r="AC80" i="3"/>
  <c r="AB80" i="3"/>
  <c r="AC79" i="3"/>
  <c r="AB79" i="3"/>
  <c r="AC78" i="3"/>
  <c r="AB78" i="3"/>
  <c r="AC74" i="3"/>
  <c r="AB74" i="3"/>
  <c r="AC73" i="3"/>
  <c r="AB73" i="3"/>
  <c r="AC72" i="3"/>
  <c r="AB72" i="3"/>
  <c r="AC71" i="3"/>
  <c r="AB71" i="3"/>
  <c r="AC70" i="3"/>
  <c r="AB70" i="3"/>
  <c r="AC69" i="3"/>
  <c r="AB69" i="3"/>
  <c r="AC68" i="3"/>
  <c r="AB68" i="3"/>
  <c r="AC67" i="3"/>
  <c r="AB67" i="3"/>
  <c r="AC66" i="3"/>
  <c r="AB66" i="3"/>
  <c r="AC65" i="3"/>
  <c r="AB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5" i="3"/>
  <c r="AB35" i="3"/>
  <c r="AC34" i="3"/>
  <c r="AB34" i="3"/>
  <c r="AC33" i="3"/>
  <c r="AB33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C15" i="3"/>
  <c r="AB15" i="3"/>
  <c r="AC13" i="3"/>
  <c r="AB13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5" i="3"/>
  <c r="I84" i="3"/>
  <c r="I83" i="3"/>
  <c r="I82" i="3"/>
  <c r="I81" i="3"/>
  <c r="I80" i="3"/>
  <c r="I79" i="3"/>
  <c r="I78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3" i="3"/>
  <c r="H214" i="3"/>
  <c r="G214" i="3" s="1"/>
  <c r="H213" i="3"/>
  <c r="G213" i="3" s="1"/>
  <c r="H212" i="3"/>
  <c r="G212" i="3" s="1"/>
  <c r="H211" i="3"/>
  <c r="G211" i="3" s="1"/>
  <c r="H210" i="3"/>
  <c r="G210" i="3" s="1"/>
  <c r="H209" i="3"/>
  <c r="G209" i="3" s="1"/>
  <c r="H208" i="3"/>
  <c r="G208" i="3" s="1"/>
  <c r="H207" i="3"/>
  <c r="G207" i="3" s="1"/>
  <c r="H206" i="3"/>
  <c r="G206" i="3" s="1"/>
  <c r="H205" i="3"/>
  <c r="G205" i="3" s="1"/>
  <c r="H204" i="3"/>
  <c r="G204" i="3" s="1"/>
  <c r="H203" i="3"/>
  <c r="G203" i="3" s="1"/>
  <c r="H202" i="3"/>
  <c r="G202" i="3" s="1"/>
  <c r="H201" i="3"/>
  <c r="G201" i="3" s="1"/>
  <c r="H200" i="3"/>
  <c r="G200" i="3" s="1"/>
  <c r="H199" i="3"/>
  <c r="G199" i="3" s="1"/>
  <c r="H198" i="3"/>
  <c r="G198" i="3" s="1"/>
  <c r="H197" i="3"/>
  <c r="G197" i="3" s="1"/>
  <c r="H196" i="3"/>
  <c r="G196" i="3" s="1"/>
  <c r="H195" i="3"/>
  <c r="G195" i="3" s="1"/>
  <c r="H194" i="3"/>
  <c r="G194" i="3" s="1"/>
  <c r="H193" i="3"/>
  <c r="G193" i="3" s="1"/>
  <c r="H192" i="3"/>
  <c r="G192" i="3" s="1"/>
  <c r="H191" i="3"/>
  <c r="G191" i="3" s="1"/>
  <c r="H190" i="3"/>
  <c r="G190" i="3" s="1"/>
  <c r="H189" i="3"/>
  <c r="G189" i="3" s="1"/>
  <c r="H188" i="3"/>
  <c r="G188" i="3" s="1"/>
  <c r="H187" i="3"/>
  <c r="G187" i="3" s="1"/>
  <c r="H186" i="3"/>
  <c r="G186" i="3" s="1"/>
  <c r="H185" i="3"/>
  <c r="G185" i="3" s="1"/>
  <c r="H184" i="3"/>
  <c r="G184" i="3" s="1"/>
  <c r="H183" i="3"/>
  <c r="G183" i="3" s="1"/>
  <c r="H182" i="3"/>
  <c r="G182" i="3" s="1"/>
  <c r="H181" i="3"/>
  <c r="G181" i="3" s="1"/>
  <c r="H180" i="3"/>
  <c r="G180" i="3" s="1"/>
  <c r="H179" i="3"/>
  <c r="G179" i="3" s="1"/>
  <c r="H178" i="3"/>
  <c r="G178" i="3" s="1"/>
  <c r="H177" i="3"/>
  <c r="G177" i="3" s="1"/>
  <c r="H176" i="3"/>
  <c r="G176" i="3" s="1"/>
  <c r="H175" i="3"/>
  <c r="G175" i="3" s="1"/>
  <c r="H174" i="3"/>
  <c r="G174" i="3" s="1"/>
  <c r="H173" i="3"/>
  <c r="G173" i="3" s="1"/>
  <c r="H172" i="3"/>
  <c r="G172" i="3" s="1"/>
  <c r="H171" i="3"/>
  <c r="G171" i="3" s="1"/>
  <c r="H170" i="3"/>
  <c r="G170" i="3" s="1"/>
  <c r="H169" i="3"/>
  <c r="G169" i="3" s="1"/>
  <c r="H168" i="3"/>
  <c r="G168" i="3" s="1"/>
  <c r="H167" i="3"/>
  <c r="G167" i="3" s="1"/>
  <c r="H166" i="3"/>
  <c r="G166" i="3" s="1"/>
  <c r="H165" i="3"/>
  <c r="G165" i="3" s="1"/>
  <c r="H164" i="3"/>
  <c r="G164" i="3" s="1"/>
  <c r="H163" i="3"/>
  <c r="G163" i="3" s="1"/>
  <c r="H162" i="3"/>
  <c r="G162" i="3" s="1"/>
  <c r="H161" i="3"/>
  <c r="G161" i="3" s="1"/>
  <c r="H160" i="3"/>
  <c r="G160" i="3" s="1"/>
  <c r="H159" i="3"/>
  <c r="G159" i="3" s="1"/>
  <c r="H158" i="3"/>
  <c r="G158" i="3" s="1"/>
  <c r="H157" i="3"/>
  <c r="G157" i="3" s="1"/>
  <c r="H156" i="3"/>
  <c r="G156" i="3" s="1"/>
  <c r="H155" i="3"/>
  <c r="G155" i="3" s="1"/>
  <c r="H154" i="3"/>
  <c r="G154" i="3" s="1"/>
  <c r="H153" i="3"/>
  <c r="G153" i="3" s="1"/>
  <c r="H152" i="3"/>
  <c r="G152" i="3" s="1"/>
  <c r="H151" i="3"/>
  <c r="G151" i="3" s="1"/>
  <c r="H150" i="3"/>
  <c r="G150" i="3" s="1"/>
  <c r="H149" i="3"/>
  <c r="G149" i="3" s="1"/>
  <c r="H148" i="3"/>
  <c r="G148" i="3" s="1"/>
  <c r="H147" i="3"/>
  <c r="G147" i="3" s="1"/>
  <c r="H146" i="3"/>
  <c r="G146" i="3" s="1"/>
  <c r="H145" i="3"/>
  <c r="G145" i="3" s="1"/>
  <c r="H144" i="3"/>
  <c r="G144" i="3" s="1"/>
  <c r="H143" i="3"/>
  <c r="G143" i="3" s="1"/>
  <c r="H142" i="3"/>
  <c r="G142" i="3" s="1"/>
  <c r="H141" i="3"/>
  <c r="G141" i="3" s="1"/>
  <c r="H140" i="3"/>
  <c r="G140" i="3" s="1"/>
  <c r="H139" i="3"/>
  <c r="G139" i="3" s="1"/>
  <c r="H138" i="3"/>
  <c r="G138" i="3" s="1"/>
  <c r="H137" i="3"/>
  <c r="G137" i="3" s="1"/>
  <c r="H136" i="3"/>
  <c r="G136" i="3" s="1"/>
  <c r="H135" i="3"/>
  <c r="G135" i="3" s="1"/>
  <c r="H134" i="3"/>
  <c r="G134" i="3" s="1"/>
  <c r="H133" i="3"/>
  <c r="G133" i="3" s="1"/>
  <c r="H132" i="3"/>
  <c r="G132" i="3" s="1"/>
  <c r="H131" i="3"/>
  <c r="G131" i="3" s="1"/>
  <c r="H130" i="3"/>
  <c r="G130" i="3" s="1"/>
  <c r="H129" i="3"/>
  <c r="G129" i="3" s="1"/>
  <c r="H128" i="3"/>
  <c r="G128" i="3" s="1"/>
  <c r="H127" i="3"/>
  <c r="G127" i="3" s="1"/>
  <c r="H126" i="3"/>
  <c r="G126" i="3" s="1"/>
  <c r="H125" i="3"/>
  <c r="G125" i="3" s="1"/>
  <c r="H124" i="3"/>
  <c r="G124" i="3" s="1"/>
  <c r="H123" i="3"/>
  <c r="G123" i="3" s="1"/>
  <c r="H122" i="3"/>
  <c r="G122" i="3" s="1"/>
  <c r="H121" i="3"/>
  <c r="G121" i="3" s="1"/>
  <c r="H120" i="3"/>
  <c r="G120" i="3" s="1"/>
  <c r="H119" i="3"/>
  <c r="G119" i="3" s="1"/>
  <c r="H118" i="3"/>
  <c r="G118" i="3" s="1"/>
  <c r="H117" i="3"/>
  <c r="G117" i="3" s="1"/>
  <c r="H116" i="3"/>
  <c r="G116" i="3" s="1"/>
  <c r="H115" i="3"/>
  <c r="G115" i="3" s="1"/>
  <c r="H114" i="3"/>
  <c r="G114" i="3" s="1"/>
  <c r="H113" i="3"/>
  <c r="G113" i="3" s="1"/>
  <c r="H112" i="3"/>
  <c r="G112" i="3" s="1"/>
  <c r="H111" i="3"/>
  <c r="G111" i="3" s="1"/>
  <c r="H110" i="3"/>
  <c r="G110" i="3" s="1"/>
  <c r="H109" i="3"/>
  <c r="G109" i="3" s="1"/>
  <c r="H108" i="3"/>
  <c r="G108" i="3" s="1"/>
  <c r="H107" i="3"/>
  <c r="G107" i="3" s="1"/>
  <c r="H106" i="3"/>
  <c r="G106" i="3" s="1"/>
  <c r="H105" i="3"/>
  <c r="G105" i="3" s="1"/>
  <c r="H104" i="3"/>
  <c r="G104" i="3" s="1"/>
  <c r="H103" i="3"/>
  <c r="G103" i="3" s="1"/>
  <c r="H102" i="3"/>
  <c r="G102" i="3" s="1"/>
  <c r="H101" i="3"/>
  <c r="G101" i="3" s="1"/>
  <c r="H100" i="3"/>
  <c r="G100" i="3" s="1"/>
  <c r="H99" i="3"/>
  <c r="G99" i="3" s="1"/>
  <c r="H98" i="3"/>
  <c r="G98" i="3" s="1"/>
  <c r="H97" i="3"/>
  <c r="G97" i="3" s="1"/>
  <c r="H96" i="3"/>
  <c r="G96" i="3" s="1"/>
  <c r="H95" i="3"/>
  <c r="G95" i="3" s="1"/>
  <c r="H94" i="3"/>
  <c r="G94" i="3" s="1"/>
  <c r="H93" i="3"/>
  <c r="G93" i="3" s="1"/>
  <c r="H92" i="3"/>
  <c r="G92" i="3" s="1"/>
  <c r="H91" i="3"/>
  <c r="G91" i="3" s="1"/>
  <c r="H90" i="3"/>
  <c r="G90" i="3" s="1"/>
  <c r="H89" i="3"/>
  <c r="G89" i="3" s="1"/>
  <c r="H88" i="3"/>
  <c r="G88" i="3" s="1"/>
  <c r="H85" i="3"/>
  <c r="G85" i="3" s="1"/>
  <c r="H84" i="3"/>
  <c r="G84" i="3" s="1"/>
  <c r="H83" i="3"/>
  <c r="G83" i="3" s="1"/>
  <c r="H82" i="3"/>
  <c r="G82" i="3" s="1"/>
  <c r="H81" i="3"/>
  <c r="G81" i="3" s="1"/>
  <c r="H80" i="3"/>
  <c r="G80" i="3" s="1"/>
  <c r="H79" i="3"/>
  <c r="G79" i="3" s="1"/>
  <c r="H78" i="3"/>
  <c r="G78" i="3" s="1"/>
  <c r="H74" i="3"/>
  <c r="G74" i="3" s="1"/>
  <c r="H73" i="3"/>
  <c r="G73" i="3" s="1"/>
  <c r="H72" i="3"/>
  <c r="G72" i="3" s="1"/>
  <c r="H71" i="3"/>
  <c r="G71" i="3" s="1"/>
  <c r="H70" i="3"/>
  <c r="G70" i="3" s="1"/>
  <c r="H69" i="3"/>
  <c r="G69" i="3" s="1"/>
  <c r="H68" i="3"/>
  <c r="G68" i="3" s="1"/>
  <c r="H67" i="3"/>
  <c r="G67" i="3" s="1"/>
  <c r="H66" i="3"/>
  <c r="G66" i="3" s="1"/>
  <c r="H65" i="3"/>
  <c r="G65" i="3" s="1"/>
  <c r="H64" i="3"/>
  <c r="G64" i="3" s="1"/>
  <c r="H63" i="3"/>
  <c r="G63" i="3" s="1"/>
  <c r="H62" i="3"/>
  <c r="G62" i="3" s="1"/>
  <c r="H61" i="3"/>
  <c r="G61" i="3" s="1"/>
  <c r="H60" i="3"/>
  <c r="G60" i="3" s="1"/>
  <c r="H59" i="3"/>
  <c r="G59" i="3" s="1"/>
  <c r="H58" i="3"/>
  <c r="G58" i="3" s="1"/>
  <c r="H57" i="3"/>
  <c r="G57" i="3" s="1"/>
  <c r="H56" i="3"/>
  <c r="G56" i="3" s="1"/>
  <c r="H55" i="3"/>
  <c r="G55" i="3" s="1"/>
  <c r="H54" i="3"/>
  <c r="G54" i="3" s="1"/>
  <c r="H53" i="3"/>
  <c r="G53" i="3" s="1"/>
  <c r="H52" i="3"/>
  <c r="G52" i="3" s="1"/>
  <c r="H51" i="3"/>
  <c r="G51" i="3" s="1"/>
  <c r="H50" i="3"/>
  <c r="G50" i="3" s="1"/>
  <c r="H49" i="3"/>
  <c r="G49" i="3" s="1"/>
  <c r="H48" i="3"/>
  <c r="G48" i="3" s="1"/>
  <c r="H47" i="3"/>
  <c r="G47" i="3" s="1"/>
  <c r="H46" i="3"/>
  <c r="G46" i="3" s="1"/>
  <c r="H45" i="3"/>
  <c r="G45" i="3" s="1"/>
  <c r="H44" i="3"/>
  <c r="G44" i="3" s="1"/>
  <c r="H43" i="3"/>
  <c r="G43" i="3" s="1"/>
  <c r="H42" i="3"/>
  <c r="G42" i="3" s="1"/>
  <c r="H41" i="3"/>
  <c r="G41" i="3" s="1"/>
  <c r="H40" i="3"/>
  <c r="G40" i="3" s="1"/>
  <c r="H39" i="3"/>
  <c r="G39" i="3" s="1"/>
  <c r="H38" i="3"/>
  <c r="G38" i="3" s="1"/>
  <c r="H37" i="3"/>
  <c r="G37" i="3" s="1"/>
  <c r="H36" i="3"/>
  <c r="G36" i="3" s="1"/>
  <c r="H35" i="3"/>
  <c r="G35" i="3" s="1"/>
  <c r="H34" i="3"/>
  <c r="G34" i="3" s="1"/>
  <c r="H33" i="3"/>
  <c r="G33" i="3" s="1"/>
  <c r="H32" i="3"/>
  <c r="G32" i="3" s="1"/>
  <c r="H31" i="3"/>
  <c r="G31" i="3" s="1"/>
  <c r="H30" i="3"/>
  <c r="G30" i="3" s="1"/>
  <c r="H29" i="3"/>
  <c r="G29" i="3" s="1"/>
  <c r="H28" i="3"/>
  <c r="G28" i="3" s="1"/>
  <c r="H27" i="3"/>
  <c r="G27" i="3" s="1"/>
  <c r="H26" i="3"/>
  <c r="G26" i="3" s="1"/>
  <c r="H25" i="3"/>
  <c r="G25" i="3" s="1"/>
  <c r="H24" i="3"/>
  <c r="G24" i="3" s="1"/>
  <c r="H23" i="3"/>
  <c r="G23" i="3" s="1"/>
  <c r="H22" i="3"/>
  <c r="G22" i="3" s="1"/>
  <c r="H21" i="3"/>
  <c r="G21" i="3" s="1"/>
  <c r="H20" i="3"/>
  <c r="G20" i="3" s="1"/>
  <c r="H19" i="3"/>
  <c r="G19" i="3" s="1"/>
  <c r="H18" i="3"/>
  <c r="G18" i="3" s="1"/>
  <c r="H17" i="3"/>
  <c r="G17" i="3" s="1"/>
  <c r="H16" i="3"/>
  <c r="G16" i="3" s="1"/>
  <c r="H15" i="3"/>
  <c r="G15" i="3" s="1"/>
  <c r="H13" i="3"/>
  <c r="G13" i="3" s="1"/>
  <c r="Z214" i="3"/>
  <c r="Y214" i="3"/>
  <c r="Z213" i="3"/>
  <c r="Y213" i="3"/>
  <c r="Z212" i="3"/>
  <c r="Y212" i="3"/>
  <c r="Z211" i="3"/>
  <c r="Y211" i="3"/>
  <c r="Z210" i="3"/>
  <c r="Y210" i="3"/>
  <c r="Z209" i="3"/>
  <c r="Y209" i="3"/>
  <c r="Z208" i="3"/>
  <c r="Y208" i="3"/>
  <c r="Z207" i="3"/>
  <c r="Y207" i="3"/>
  <c r="Z206" i="3"/>
  <c r="Y206" i="3"/>
  <c r="Z205" i="3"/>
  <c r="Y205" i="3"/>
  <c r="Z204" i="3"/>
  <c r="Y204" i="3"/>
  <c r="Z203" i="3"/>
  <c r="Y203" i="3"/>
  <c r="Z202" i="3"/>
  <c r="Y202" i="3"/>
  <c r="Z201" i="3"/>
  <c r="Y201" i="3"/>
  <c r="Z200" i="3"/>
  <c r="Y200" i="3"/>
  <c r="Z199" i="3"/>
  <c r="Y199" i="3"/>
  <c r="Z198" i="3"/>
  <c r="Y198" i="3"/>
  <c r="Z197" i="3"/>
  <c r="Y197" i="3"/>
  <c r="Z196" i="3"/>
  <c r="Y196" i="3"/>
  <c r="Z195" i="3"/>
  <c r="Y195" i="3"/>
  <c r="Z194" i="3"/>
  <c r="Y194" i="3"/>
  <c r="Z193" i="3"/>
  <c r="Y193" i="3"/>
  <c r="Z192" i="3"/>
  <c r="Y192" i="3"/>
  <c r="Z191" i="3"/>
  <c r="Y191" i="3"/>
  <c r="Z190" i="3"/>
  <c r="Y190" i="3"/>
  <c r="Z189" i="3"/>
  <c r="Y189" i="3"/>
  <c r="Z188" i="3"/>
  <c r="Y188" i="3"/>
  <c r="Z187" i="3"/>
  <c r="Y187" i="3"/>
  <c r="Z186" i="3"/>
  <c r="Y186" i="3"/>
  <c r="Z185" i="3"/>
  <c r="Y185" i="3"/>
  <c r="Z184" i="3"/>
  <c r="Y184" i="3"/>
  <c r="Z183" i="3"/>
  <c r="Y183" i="3"/>
  <c r="Z182" i="3"/>
  <c r="Y182" i="3"/>
  <c r="Z181" i="3"/>
  <c r="Y181" i="3"/>
  <c r="Z180" i="3"/>
  <c r="Y180" i="3"/>
  <c r="Z179" i="3"/>
  <c r="Y179" i="3"/>
  <c r="Z178" i="3"/>
  <c r="Y178" i="3"/>
  <c r="Z177" i="3"/>
  <c r="Y177" i="3"/>
  <c r="Z176" i="3"/>
  <c r="Y176" i="3"/>
  <c r="Z175" i="3"/>
  <c r="Y175" i="3"/>
  <c r="Z174" i="3"/>
  <c r="Y174" i="3"/>
  <c r="Z173" i="3"/>
  <c r="Y173" i="3"/>
  <c r="Z172" i="3"/>
  <c r="Y172" i="3"/>
  <c r="Z171" i="3"/>
  <c r="Y171" i="3"/>
  <c r="Z170" i="3"/>
  <c r="Y170" i="3"/>
  <c r="Z169" i="3"/>
  <c r="Y169" i="3"/>
  <c r="Z168" i="3"/>
  <c r="Y168" i="3"/>
  <c r="Z167" i="3"/>
  <c r="Y167" i="3"/>
  <c r="Z166" i="3"/>
  <c r="Y166" i="3"/>
  <c r="Z165" i="3"/>
  <c r="Y165" i="3"/>
  <c r="Z164" i="3"/>
  <c r="Y164" i="3"/>
  <c r="Z163" i="3"/>
  <c r="Y163" i="3"/>
  <c r="Z162" i="3"/>
  <c r="Y162" i="3"/>
  <c r="Z161" i="3"/>
  <c r="Y161" i="3"/>
  <c r="Z160" i="3"/>
  <c r="Y160" i="3"/>
  <c r="Z159" i="3"/>
  <c r="Y159" i="3"/>
  <c r="Z158" i="3"/>
  <c r="Y158" i="3"/>
  <c r="Z157" i="3"/>
  <c r="Y157" i="3"/>
  <c r="Z156" i="3"/>
  <c r="Y156" i="3"/>
  <c r="Z155" i="3"/>
  <c r="Y155" i="3"/>
  <c r="Z154" i="3"/>
  <c r="Y154" i="3"/>
  <c r="Z153" i="3"/>
  <c r="Y153" i="3"/>
  <c r="Z152" i="3"/>
  <c r="Y152" i="3"/>
  <c r="Z151" i="3"/>
  <c r="Y151" i="3"/>
  <c r="Z150" i="3"/>
  <c r="Y150" i="3"/>
  <c r="Z149" i="3"/>
  <c r="Y149" i="3"/>
  <c r="Z148" i="3"/>
  <c r="Y148" i="3"/>
  <c r="Z147" i="3"/>
  <c r="Y147" i="3"/>
  <c r="Z146" i="3"/>
  <c r="Y146" i="3"/>
  <c r="Z145" i="3"/>
  <c r="Y145" i="3"/>
  <c r="Z144" i="3"/>
  <c r="Y144" i="3"/>
  <c r="Z143" i="3"/>
  <c r="Y143" i="3"/>
  <c r="Z142" i="3"/>
  <c r="Y142" i="3"/>
  <c r="Z141" i="3"/>
  <c r="Y141" i="3"/>
  <c r="Z140" i="3"/>
  <c r="Y140" i="3"/>
  <c r="Z139" i="3"/>
  <c r="Y139" i="3"/>
  <c r="Z138" i="3"/>
  <c r="Y138" i="3"/>
  <c r="Z137" i="3"/>
  <c r="Y137" i="3"/>
  <c r="Z136" i="3"/>
  <c r="Y136" i="3"/>
  <c r="Z135" i="3"/>
  <c r="Y135" i="3"/>
  <c r="Z134" i="3"/>
  <c r="Y134" i="3"/>
  <c r="Z133" i="3"/>
  <c r="Y133" i="3"/>
  <c r="Z132" i="3"/>
  <c r="Y132" i="3"/>
  <c r="Z131" i="3"/>
  <c r="Y131" i="3"/>
  <c r="Z130" i="3"/>
  <c r="Y130" i="3"/>
  <c r="Z129" i="3"/>
  <c r="Y129" i="3"/>
  <c r="Z128" i="3"/>
  <c r="Y128" i="3"/>
  <c r="Z127" i="3"/>
  <c r="Y127" i="3"/>
  <c r="Z126" i="3"/>
  <c r="Y126" i="3"/>
  <c r="Z125" i="3"/>
  <c r="Y125" i="3"/>
  <c r="Z124" i="3"/>
  <c r="Y124" i="3"/>
  <c r="Z123" i="3"/>
  <c r="Y123" i="3"/>
  <c r="Z122" i="3"/>
  <c r="Y122" i="3"/>
  <c r="Z121" i="3"/>
  <c r="Y121" i="3"/>
  <c r="Z120" i="3"/>
  <c r="Y120" i="3"/>
  <c r="Z119" i="3"/>
  <c r="Y119" i="3"/>
  <c r="Z118" i="3"/>
  <c r="Y118" i="3"/>
  <c r="Z117" i="3"/>
  <c r="Y117" i="3"/>
  <c r="Z116" i="3"/>
  <c r="Y116" i="3"/>
  <c r="Z115" i="3"/>
  <c r="Y115" i="3"/>
  <c r="Z114" i="3"/>
  <c r="Y114" i="3"/>
  <c r="Z113" i="3"/>
  <c r="Y113" i="3"/>
  <c r="Z112" i="3"/>
  <c r="Y112" i="3"/>
  <c r="Z111" i="3"/>
  <c r="Y111" i="3"/>
  <c r="Z110" i="3"/>
  <c r="Y110" i="3"/>
  <c r="Z109" i="3"/>
  <c r="Y109" i="3"/>
  <c r="Z108" i="3"/>
  <c r="Y108" i="3"/>
  <c r="Z107" i="3"/>
  <c r="Y107" i="3"/>
  <c r="Z106" i="3"/>
  <c r="Y106" i="3"/>
  <c r="Z105" i="3"/>
  <c r="Y105" i="3"/>
  <c r="Z104" i="3"/>
  <c r="Y104" i="3"/>
  <c r="Z103" i="3"/>
  <c r="Y103" i="3"/>
  <c r="Z102" i="3"/>
  <c r="Y102" i="3"/>
  <c r="Z101" i="3"/>
  <c r="Y101" i="3"/>
  <c r="Z100" i="3"/>
  <c r="Y100" i="3"/>
  <c r="Z99" i="3"/>
  <c r="Y99" i="3"/>
  <c r="Z98" i="3"/>
  <c r="Y98" i="3"/>
  <c r="Z97" i="3"/>
  <c r="Y97" i="3"/>
  <c r="Z96" i="3"/>
  <c r="Y96" i="3"/>
  <c r="Z95" i="3"/>
  <c r="Y95" i="3"/>
  <c r="Z94" i="3"/>
  <c r="Y94" i="3"/>
  <c r="Z93" i="3"/>
  <c r="Y93" i="3"/>
  <c r="Z92" i="3"/>
  <c r="Y92" i="3"/>
  <c r="Z91" i="3"/>
  <c r="Y91" i="3"/>
  <c r="Z90" i="3"/>
  <c r="Y90" i="3"/>
  <c r="Z89" i="3"/>
  <c r="Y89" i="3"/>
  <c r="Z88" i="3"/>
  <c r="Y88" i="3"/>
  <c r="Z85" i="3"/>
  <c r="Y85" i="3"/>
  <c r="Z84" i="3"/>
  <c r="Y84" i="3"/>
  <c r="Z83" i="3"/>
  <c r="Y83" i="3"/>
  <c r="Z82" i="3"/>
  <c r="Y82" i="3"/>
  <c r="Z81" i="3"/>
  <c r="Y81" i="3"/>
  <c r="Z80" i="3"/>
  <c r="Y80" i="3"/>
  <c r="Z79" i="3"/>
  <c r="Y79" i="3"/>
  <c r="Z78" i="3"/>
  <c r="Y78" i="3"/>
  <c r="Z74" i="3"/>
  <c r="Y74" i="3"/>
  <c r="Z73" i="3"/>
  <c r="Y73" i="3"/>
  <c r="Z72" i="3"/>
  <c r="Y72" i="3"/>
  <c r="Z71" i="3"/>
  <c r="Y71" i="3"/>
  <c r="Z70" i="3"/>
  <c r="Y70" i="3"/>
  <c r="Z69" i="3"/>
  <c r="Y69" i="3"/>
  <c r="Z68" i="3"/>
  <c r="Y68" i="3"/>
  <c r="Z67" i="3"/>
  <c r="Y67" i="3"/>
  <c r="Z66" i="3"/>
  <c r="Y66" i="3"/>
  <c r="Z65" i="3"/>
  <c r="Y65" i="3"/>
  <c r="Z64" i="3"/>
  <c r="Y64" i="3"/>
  <c r="Z63" i="3"/>
  <c r="Y63" i="3"/>
  <c r="Z62" i="3"/>
  <c r="Y62" i="3"/>
  <c r="Z61" i="3"/>
  <c r="Y61" i="3"/>
  <c r="Z60" i="3"/>
  <c r="Y60" i="3"/>
  <c r="Z59" i="3"/>
  <c r="Y59" i="3"/>
  <c r="Z58" i="3"/>
  <c r="Y58" i="3"/>
  <c r="Z57" i="3"/>
  <c r="Y57" i="3"/>
  <c r="Z56" i="3"/>
  <c r="Y56" i="3"/>
  <c r="Z55" i="3"/>
  <c r="Y55" i="3"/>
  <c r="Z54" i="3"/>
  <c r="Y54" i="3"/>
  <c r="Z53" i="3"/>
  <c r="Y53" i="3"/>
  <c r="Z52" i="3"/>
  <c r="Y52" i="3"/>
  <c r="Z51" i="3"/>
  <c r="Y51" i="3"/>
  <c r="Z50" i="3"/>
  <c r="Y50" i="3"/>
  <c r="Z49" i="3"/>
  <c r="Y49" i="3"/>
  <c r="Z48" i="3"/>
  <c r="Y48" i="3"/>
  <c r="Z47" i="3"/>
  <c r="Y47" i="3"/>
  <c r="Z46" i="3"/>
  <c r="Y46" i="3"/>
  <c r="Z45" i="3"/>
  <c r="Y45" i="3"/>
  <c r="Z44" i="3"/>
  <c r="Y44" i="3"/>
  <c r="Z43" i="3"/>
  <c r="Y43" i="3"/>
  <c r="Z42" i="3"/>
  <c r="Y42" i="3"/>
  <c r="Z41" i="3"/>
  <c r="Y41" i="3"/>
  <c r="Z40" i="3"/>
  <c r="Y40" i="3"/>
  <c r="Z39" i="3"/>
  <c r="Y39" i="3"/>
  <c r="Z38" i="3"/>
  <c r="Y38" i="3"/>
  <c r="Z37" i="3"/>
  <c r="Y37" i="3"/>
  <c r="Z36" i="3"/>
  <c r="Y36" i="3"/>
  <c r="Z35" i="3"/>
  <c r="Y35" i="3"/>
  <c r="Z34" i="3"/>
  <c r="Y34" i="3"/>
  <c r="Z33" i="3"/>
  <c r="Y33" i="3"/>
  <c r="Z32" i="3"/>
  <c r="Y32" i="3"/>
  <c r="Z31" i="3"/>
  <c r="Y31" i="3"/>
  <c r="Z30" i="3"/>
  <c r="Y30" i="3"/>
  <c r="Z29" i="3"/>
  <c r="Y29" i="3"/>
  <c r="Z28" i="3"/>
  <c r="Y28" i="3"/>
  <c r="Z27" i="3"/>
  <c r="Y27" i="3"/>
  <c r="Z26" i="3"/>
  <c r="Y26" i="3"/>
  <c r="Z25" i="3"/>
  <c r="Y25" i="3"/>
  <c r="Z24" i="3"/>
  <c r="Y24" i="3"/>
  <c r="Z23" i="3"/>
  <c r="Y23" i="3"/>
  <c r="Z22" i="3"/>
  <c r="Y22" i="3"/>
  <c r="Z21" i="3"/>
  <c r="Y21" i="3"/>
  <c r="Z20" i="3"/>
  <c r="Y20" i="3"/>
  <c r="Z19" i="3"/>
  <c r="Y19" i="3"/>
  <c r="Z18" i="3"/>
  <c r="Y18" i="3"/>
  <c r="Z17" i="3"/>
  <c r="Y17" i="3"/>
  <c r="Z16" i="3"/>
  <c r="Y16" i="3"/>
  <c r="Z15" i="3"/>
  <c r="Y15" i="3"/>
  <c r="Z13" i="3"/>
  <c r="Y13" i="3"/>
  <c r="D214" i="3"/>
  <c r="C214" i="3" s="1"/>
  <c r="D213" i="3"/>
  <c r="C213" i="3" s="1"/>
  <c r="D212" i="3"/>
  <c r="C212" i="3" s="1"/>
  <c r="D211" i="3"/>
  <c r="C211" i="3" s="1"/>
  <c r="D210" i="3"/>
  <c r="C210" i="3" s="1"/>
  <c r="D209" i="3"/>
  <c r="C209" i="3" s="1"/>
  <c r="D208" i="3"/>
  <c r="C208" i="3"/>
  <c r="D207" i="3"/>
  <c r="C207" i="3" s="1"/>
  <c r="D206" i="3"/>
  <c r="C206" i="3" s="1"/>
  <c r="D205" i="3"/>
  <c r="C205" i="3" s="1"/>
  <c r="D204" i="3"/>
  <c r="C204" i="3" s="1"/>
  <c r="D203" i="3"/>
  <c r="C203" i="3" s="1"/>
  <c r="D202" i="3"/>
  <c r="C202" i="3" s="1"/>
  <c r="D201" i="3"/>
  <c r="C201" i="3" s="1"/>
  <c r="D200" i="3"/>
  <c r="C200" i="3" s="1"/>
  <c r="D199" i="3"/>
  <c r="C199" i="3" s="1"/>
  <c r="D198" i="3"/>
  <c r="C198" i="3" s="1"/>
  <c r="D197" i="3"/>
  <c r="C197" i="3" s="1"/>
  <c r="D196" i="3"/>
  <c r="C196" i="3" s="1"/>
  <c r="D195" i="3"/>
  <c r="C195" i="3" s="1"/>
  <c r="D194" i="3"/>
  <c r="C194" i="3" s="1"/>
  <c r="D193" i="3"/>
  <c r="C193" i="3" s="1"/>
  <c r="D192" i="3"/>
  <c r="C192" i="3" s="1"/>
  <c r="D191" i="3"/>
  <c r="C191" i="3" s="1"/>
  <c r="D190" i="3"/>
  <c r="C190" i="3" s="1"/>
  <c r="D189" i="3"/>
  <c r="C189" i="3"/>
  <c r="D188" i="3"/>
  <c r="C188" i="3" s="1"/>
  <c r="D187" i="3"/>
  <c r="C187" i="3" s="1"/>
  <c r="D186" i="3"/>
  <c r="C186" i="3" s="1"/>
  <c r="D185" i="3"/>
  <c r="C185" i="3" s="1"/>
  <c r="D184" i="3"/>
  <c r="C184" i="3" s="1"/>
  <c r="D183" i="3"/>
  <c r="C183" i="3" s="1"/>
  <c r="D182" i="3"/>
  <c r="C182" i="3" s="1"/>
  <c r="D181" i="3"/>
  <c r="C181" i="3" s="1"/>
  <c r="D180" i="3"/>
  <c r="C180" i="3" s="1"/>
  <c r="D179" i="3"/>
  <c r="C179" i="3" s="1"/>
  <c r="D178" i="3"/>
  <c r="C178" i="3" s="1"/>
  <c r="D177" i="3"/>
  <c r="C177" i="3" s="1"/>
  <c r="D176" i="3"/>
  <c r="C176" i="3" s="1"/>
  <c r="D175" i="3"/>
  <c r="C175" i="3" s="1"/>
  <c r="D174" i="3"/>
  <c r="C174" i="3" s="1"/>
  <c r="D173" i="3"/>
  <c r="C173" i="3" s="1"/>
  <c r="D172" i="3"/>
  <c r="C172" i="3" s="1"/>
  <c r="D171" i="3"/>
  <c r="C171" i="3" s="1"/>
  <c r="D170" i="3"/>
  <c r="C170" i="3" s="1"/>
  <c r="D169" i="3"/>
  <c r="C169" i="3" s="1"/>
  <c r="D168" i="3"/>
  <c r="C168" i="3" s="1"/>
  <c r="D167" i="3"/>
  <c r="C167" i="3" s="1"/>
  <c r="D166" i="3"/>
  <c r="C166" i="3" s="1"/>
  <c r="D165" i="3"/>
  <c r="C165" i="3" s="1"/>
  <c r="D164" i="3"/>
  <c r="C164" i="3" s="1"/>
  <c r="D163" i="3"/>
  <c r="C163" i="3" s="1"/>
  <c r="D162" i="3"/>
  <c r="C162" i="3" s="1"/>
  <c r="D161" i="3"/>
  <c r="C161" i="3" s="1"/>
  <c r="D160" i="3"/>
  <c r="C160" i="3" s="1"/>
  <c r="D159" i="3"/>
  <c r="C159" i="3" s="1"/>
  <c r="D158" i="3"/>
  <c r="C158" i="3" s="1"/>
  <c r="D157" i="3"/>
  <c r="C157" i="3" s="1"/>
  <c r="D156" i="3"/>
  <c r="C156" i="3" s="1"/>
  <c r="D155" i="3"/>
  <c r="C155" i="3" s="1"/>
  <c r="D154" i="3"/>
  <c r="C154" i="3" s="1"/>
  <c r="D153" i="3"/>
  <c r="C153" i="3" s="1"/>
  <c r="D152" i="3"/>
  <c r="C152" i="3" s="1"/>
  <c r="D151" i="3"/>
  <c r="C151" i="3" s="1"/>
  <c r="D150" i="3"/>
  <c r="C150" i="3" s="1"/>
  <c r="D149" i="3"/>
  <c r="C149" i="3" s="1"/>
  <c r="D148" i="3"/>
  <c r="C148" i="3" s="1"/>
  <c r="D147" i="3"/>
  <c r="C147" i="3" s="1"/>
  <c r="D146" i="3"/>
  <c r="C146" i="3" s="1"/>
  <c r="D145" i="3"/>
  <c r="C145" i="3" s="1"/>
  <c r="D144" i="3"/>
  <c r="C144" i="3" s="1"/>
  <c r="D143" i="3"/>
  <c r="C143" i="3" s="1"/>
  <c r="D142" i="3"/>
  <c r="C142" i="3" s="1"/>
  <c r="D141" i="3"/>
  <c r="C141" i="3" s="1"/>
  <c r="D140" i="3"/>
  <c r="C140" i="3" s="1"/>
  <c r="D139" i="3"/>
  <c r="C139" i="3" s="1"/>
  <c r="D138" i="3"/>
  <c r="C138" i="3" s="1"/>
  <c r="D137" i="3"/>
  <c r="C137" i="3" s="1"/>
  <c r="D136" i="3"/>
  <c r="C136" i="3" s="1"/>
  <c r="D135" i="3"/>
  <c r="C135" i="3" s="1"/>
  <c r="D134" i="3"/>
  <c r="C134" i="3" s="1"/>
  <c r="D133" i="3"/>
  <c r="C133" i="3" s="1"/>
  <c r="D132" i="3"/>
  <c r="C132" i="3" s="1"/>
  <c r="D131" i="3"/>
  <c r="C131" i="3" s="1"/>
  <c r="D130" i="3"/>
  <c r="C130" i="3" s="1"/>
  <c r="D129" i="3"/>
  <c r="C129" i="3" s="1"/>
  <c r="D128" i="3"/>
  <c r="C128" i="3" s="1"/>
  <c r="D127" i="3"/>
  <c r="C127" i="3" s="1"/>
  <c r="D126" i="3"/>
  <c r="C126" i="3" s="1"/>
  <c r="D125" i="3"/>
  <c r="C125" i="3" s="1"/>
  <c r="D124" i="3"/>
  <c r="C124" i="3" s="1"/>
  <c r="D123" i="3"/>
  <c r="C123" i="3" s="1"/>
  <c r="D122" i="3"/>
  <c r="C122" i="3" s="1"/>
  <c r="D121" i="3"/>
  <c r="C121" i="3" s="1"/>
  <c r="D120" i="3"/>
  <c r="C120" i="3" s="1"/>
  <c r="D119" i="3"/>
  <c r="C119" i="3" s="1"/>
  <c r="D118" i="3"/>
  <c r="C118" i="3" s="1"/>
  <c r="D117" i="3"/>
  <c r="C117" i="3" s="1"/>
  <c r="D116" i="3"/>
  <c r="C116" i="3" s="1"/>
  <c r="D115" i="3"/>
  <c r="C115" i="3" s="1"/>
  <c r="D114" i="3"/>
  <c r="C114" i="3" s="1"/>
  <c r="D113" i="3"/>
  <c r="C113" i="3" s="1"/>
  <c r="D112" i="3"/>
  <c r="C112" i="3" s="1"/>
  <c r="D111" i="3"/>
  <c r="C111" i="3" s="1"/>
  <c r="D110" i="3"/>
  <c r="C110" i="3"/>
  <c r="D109" i="3"/>
  <c r="C109" i="3" s="1"/>
  <c r="D108" i="3"/>
  <c r="C108" i="3" s="1"/>
  <c r="D107" i="3"/>
  <c r="C107" i="3" s="1"/>
  <c r="D106" i="3"/>
  <c r="C106" i="3" s="1"/>
  <c r="D105" i="3"/>
  <c r="C105" i="3" s="1"/>
  <c r="D104" i="3"/>
  <c r="C104" i="3" s="1"/>
  <c r="D103" i="3"/>
  <c r="C103" i="3" s="1"/>
  <c r="D102" i="3"/>
  <c r="C102" i="3" s="1"/>
  <c r="D101" i="3"/>
  <c r="C101" i="3" s="1"/>
  <c r="D100" i="3"/>
  <c r="C100" i="3" s="1"/>
  <c r="D99" i="3"/>
  <c r="C99" i="3" s="1"/>
  <c r="D98" i="3"/>
  <c r="C98" i="3" s="1"/>
  <c r="D97" i="3"/>
  <c r="C97" i="3" s="1"/>
  <c r="D96" i="3"/>
  <c r="C96" i="3" s="1"/>
  <c r="D95" i="3"/>
  <c r="C95" i="3" s="1"/>
  <c r="D94" i="3"/>
  <c r="C94" i="3" s="1"/>
  <c r="D93" i="3"/>
  <c r="C93" i="3" s="1"/>
  <c r="D92" i="3"/>
  <c r="C92" i="3" s="1"/>
  <c r="D91" i="3"/>
  <c r="C91" i="3" s="1"/>
  <c r="D90" i="3"/>
  <c r="C90" i="3" s="1"/>
  <c r="D89" i="3"/>
  <c r="C89" i="3" s="1"/>
  <c r="D88" i="3"/>
  <c r="C88" i="3" s="1"/>
  <c r="D85" i="3"/>
  <c r="C85" i="3" s="1"/>
  <c r="D84" i="3"/>
  <c r="C84" i="3" s="1"/>
  <c r="D83" i="3"/>
  <c r="C83" i="3" s="1"/>
  <c r="D82" i="3"/>
  <c r="C82" i="3" s="1"/>
  <c r="D81" i="3"/>
  <c r="C81" i="3" s="1"/>
  <c r="D80" i="3"/>
  <c r="C80" i="3" s="1"/>
  <c r="D79" i="3"/>
  <c r="C79" i="3" s="1"/>
  <c r="D78" i="3"/>
  <c r="D74" i="3"/>
  <c r="C74" i="3" s="1"/>
  <c r="D73" i="3"/>
  <c r="C73" i="3" s="1"/>
  <c r="D72" i="3"/>
  <c r="C72" i="3" s="1"/>
  <c r="D71" i="3"/>
  <c r="C71" i="3" s="1"/>
  <c r="D70" i="3"/>
  <c r="C70" i="3" s="1"/>
  <c r="D69" i="3"/>
  <c r="C69" i="3" s="1"/>
  <c r="D68" i="3"/>
  <c r="C68" i="3" s="1"/>
  <c r="D67" i="3"/>
  <c r="C67" i="3" s="1"/>
  <c r="D66" i="3"/>
  <c r="C66" i="3" s="1"/>
  <c r="D65" i="3"/>
  <c r="C65" i="3" s="1"/>
  <c r="D64" i="3"/>
  <c r="C64" i="3" s="1"/>
  <c r="D63" i="3"/>
  <c r="C63" i="3" s="1"/>
  <c r="D62" i="3"/>
  <c r="D61" i="3"/>
  <c r="C61" i="3" s="1"/>
  <c r="D60" i="3"/>
  <c r="C60" i="3" s="1"/>
  <c r="D59" i="3"/>
  <c r="C59" i="3" s="1"/>
  <c r="D58" i="3"/>
  <c r="C58" i="3" s="1"/>
  <c r="D57" i="3"/>
  <c r="C57" i="3" s="1"/>
  <c r="D56" i="3"/>
  <c r="C56" i="3" s="1"/>
  <c r="D55" i="3"/>
  <c r="C55" i="3" s="1"/>
  <c r="D54" i="3"/>
  <c r="D53" i="3"/>
  <c r="C53" i="3" s="1"/>
  <c r="D52" i="3"/>
  <c r="C52" i="3" s="1"/>
  <c r="D51" i="3"/>
  <c r="C51" i="3" s="1"/>
  <c r="D50" i="3"/>
  <c r="C50" i="3" s="1"/>
  <c r="D49" i="3"/>
  <c r="C49" i="3" s="1"/>
  <c r="D48" i="3"/>
  <c r="C48" i="3" s="1"/>
  <c r="D47" i="3"/>
  <c r="C47" i="3" s="1"/>
  <c r="D46" i="3"/>
  <c r="C46" i="3" s="1"/>
  <c r="D45" i="3"/>
  <c r="C45" i="3" s="1"/>
  <c r="D44" i="3"/>
  <c r="C44" i="3" s="1"/>
  <c r="D43" i="3"/>
  <c r="C43" i="3" s="1"/>
  <c r="D42" i="3"/>
  <c r="C42" i="3" s="1"/>
  <c r="D41" i="3"/>
  <c r="C41" i="3" s="1"/>
  <c r="D40" i="3"/>
  <c r="C40" i="3" s="1"/>
  <c r="D39" i="3"/>
  <c r="C39" i="3" s="1"/>
  <c r="D38" i="3"/>
  <c r="D37" i="3"/>
  <c r="C37" i="3" s="1"/>
  <c r="D36" i="3"/>
  <c r="C36" i="3" s="1"/>
  <c r="D35" i="3"/>
  <c r="C35" i="3" s="1"/>
  <c r="D34" i="3"/>
  <c r="C34" i="3" s="1"/>
  <c r="D33" i="3"/>
  <c r="C33" i="3" s="1"/>
  <c r="D32" i="3"/>
  <c r="D31" i="3"/>
  <c r="C31" i="3" s="1"/>
  <c r="D30" i="3"/>
  <c r="C30" i="3" s="1"/>
  <c r="D29" i="3"/>
  <c r="C29" i="3" s="1"/>
  <c r="D28" i="3"/>
  <c r="C28" i="3" s="1"/>
  <c r="D27" i="3"/>
  <c r="C27" i="3" s="1"/>
  <c r="D26" i="3"/>
  <c r="C26" i="3" s="1"/>
  <c r="D25" i="3"/>
  <c r="C25" i="3" s="1"/>
  <c r="D24" i="3"/>
  <c r="C24" i="3" s="1"/>
  <c r="D23" i="3"/>
  <c r="C23" i="3" s="1"/>
  <c r="D22" i="3"/>
  <c r="C22" i="3" s="1"/>
  <c r="D21" i="3"/>
  <c r="C21" i="3" s="1"/>
  <c r="D20" i="3"/>
  <c r="C20" i="3" s="1"/>
  <c r="D19" i="3"/>
  <c r="C19" i="3" s="1"/>
  <c r="D18" i="3"/>
  <c r="C18" i="3" s="1"/>
  <c r="D17" i="3"/>
  <c r="C17" i="3" s="1"/>
  <c r="D16" i="3"/>
  <c r="C16" i="3" s="1"/>
  <c r="D15" i="3"/>
  <c r="C15" i="3" s="1"/>
  <c r="D13" i="3"/>
  <c r="C13" i="3" s="1"/>
  <c r="A8" i="5" l="1"/>
  <c r="A10" i="5"/>
  <c r="A11" i="5"/>
  <c r="A32" i="5"/>
  <c r="A45" i="5"/>
  <c r="A47" i="5"/>
  <c r="A70" i="5"/>
  <c r="A73" i="5"/>
  <c r="A78" i="5"/>
  <c r="A4" i="5"/>
  <c r="A13" i="5"/>
  <c r="A15" i="5"/>
  <c r="A42" i="5"/>
  <c r="A43" i="5"/>
  <c r="A46" i="5"/>
  <c r="A67" i="5"/>
  <c r="A14" i="5"/>
  <c r="A20" i="5"/>
  <c r="A33" i="5"/>
  <c r="A51" i="5"/>
  <c r="A57" i="5"/>
  <c r="A80" i="5"/>
  <c r="A9" i="5"/>
  <c r="A22" i="5"/>
  <c r="A29" i="5"/>
  <c r="A31" i="5"/>
  <c r="A53" i="5"/>
  <c r="A61" i="5"/>
  <c r="A68" i="5"/>
  <c r="A79" i="5"/>
  <c r="A5" i="5"/>
  <c r="A7" i="5"/>
  <c r="A26" i="5"/>
  <c r="A27" i="5"/>
  <c r="A30" i="5"/>
  <c r="A37" i="5"/>
  <c r="A39" i="5"/>
  <c r="A44" i="5"/>
  <c r="A56" i="5"/>
  <c r="A62" i="5"/>
  <c r="A63" i="5"/>
  <c r="A74" i="5"/>
  <c r="A75" i="5"/>
  <c r="A12" i="5"/>
  <c r="A23" i="5"/>
  <c r="A54" i="5"/>
  <c r="A69" i="5"/>
  <c r="A81" i="5"/>
  <c r="A17" i="5"/>
  <c r="A21" i="5"/>
  <c r="A50" i="5"/>
  <c r="A58" i="5"/>
  <c r="A59" i="5"/>
  <c r="A66" i="5"/>
  <c r="A35" i="5"/>
  <c r="A52" i="5"/>
  <c r="A71" i="5"/>
  <c r="A6" i="5"/>
  <c r="A34" i="5"/>
  <c r="A28" i="5"/>
  <c r="A36" i="5"/>
  <c r="A38" i="5"/>
  <c r="A60" i="5"/>
  <c r="A72" i="5"/>
  <c r="A3" i="5"/>
  <c r="A16" i="5"/>
  <c r="A55" i="5"/>
  <c r="E205" i="5"/>
  <c r="D205" i="5"/>
  <c r="C205" i="5"/>
  <c r="B205" i="5"/>
  <c r="M205" i="5" s="1"/>
  <c r="A205" i="5"/>
  <c r="E204" i="5"/>
  <c r="D204" i="5"/>
  <c r="C204" i="5"/>
  <c r="B204" i="5"/>
  <c r="F204" i="5" s="1"/>
  <c r="A204" i="5"/>
  <c r="E203" i="5"/>
  <c r="D203" i="5"/>
  <c r="C203" i="5"/>
  <c r="B203" i="5"/>
  <c r="G203" i="5" s="1"/>
  <c r="A203" i="5"/>
  <c r="E202" i="5"/>
  <c r="D202" i="5"/>
  <c r="C202" i="5"/>
  <c r="B202" i="5"/>
  <c r="M202" i="5" s="1"/>
  <c r="A202" i="5"/>
  <c r="E201" i="5"/>
  <c r="D201" i="5"/>
  <c r="C201" i="5"/>
  <c r="B201" i="5"/>
  <c r="F201" i="5" s="1"/>
  <c r="A201" i="5"/>
  <c r="E200" i="5"/>
  <c r="D200" i="5"/>
  <c r="C200" i="5"/>
  <c r="B200" i="5"/>
  <c r="A200" i="5"/>
  <c r="E199" i="5"/>
  <c r="D199" i="5"/>
  <c r="C199" i="5"/>
  <c r="B199" i="5"/>
  <c r="F199" i="5" s="1"/>
  <c r="A199" i="5"/>
  <c r="E198" i="5"/>
  <c r="D198" i="5"/>
  <c r="C198" i="5"/>
  <c r="B198" i="5"/>
  <c r="O198" i="5" s="1"/>
  <c r="A198" i="5"/>
  <c r="E197" i="5"/>
  <c r="D197" i="5"/>
  <c r="C197" i="5"/>
  <c r="B197" i="5"/>
  <c r="O197" i="5" s="1"/>
  <c r="A197" i="5"/>
  <c r="E196" i="5"/>
  <c r="D196" i="5"/>
  <c r="C196" i="5"/>
  <c r="B196" i="5"/>
  <c r="F196" i="5" s="1"/>
  <c r="A196" i="5"/>
  <c r="E195" i="5"/>
  <c r="D195" i="5"/>
  <c r="C195" i="5"/>
  <c r="B195" i="5"/>
  <c r="M195" i="5" s="1"/>
  <c r="A195" i="5"/>
  <c r="E194" i="5"/>
  <c r="D194" i="5"/>
  <c r="C194" i="5"/>
  <c r="B194" i="5"/>
  <c r="F194" i="5" s="1"/>
  <c r="A194" i="5"/>
  <c r="E193" i="5"/>
  <c r="D193" i="5"/>
  <c r="C193" i="5"/>
  <c r="B193" i="5"/>
  <c r="A193" i="5"/>
  <c r="E192" i="5"/>
  <c r="D192" i="5"/>
  <c r="C192" i="5"/>
  <c r="B192" i="5"/>
  <c r="F192" i="5" s="1"/>
  <c r="A192" i="5"/>
  <c r="E191" i="5"/>
  <c r="D191" i="5"/>
  <c r="C191" i="5"/>
  <c r="B191" i="5"/>
  <c r="O191" i="5" s="1"/>
  <c r="A191" i="5"/>
  <c r="E190" i="5"/>
  <c r="D190" i="5"/>
  <c r="C190" i="5"/>
  <c r="B190" i="5"/>
  <c r="F190" i="5" s="1"/>
  <c r="A190" i="5"/>
  <c r="E189" i="5"/>
  <c r="D189" i="5"/>
  <c r="C189" i="5"/>
  <c r="B189" i="5"/>
  <c r="A189" i="5"/>
  <c r="E188" i="5"/>
  <c r="D188" i="5"/>
  <c r="C188" i="5"/>
  <c r="B188" i="5"/>
  <c r="K188" i="5" s="1"/>
  <c r="A188" i="5"/>
  <c r="E187" i="5"/>
  <c r="D187" i="5"/>
  <c r="C187" i="5"/>
  <c r="B187" i="5"/>
  <c r="I187" i="5" s="1"/>
  <c r="A187" i="5"/>
  <c r="E106" i="8"/>
  <c r="C106" i="8"/>
  <c r="D106" i="8" s="1"/>
  <c r="E105" i="8"/>
  <c r="C105" i="8"/>
  <c r="D105" i="8" s="1"/>
  <c r="E104" i="8"/>
  <c r="C104" i="8"/>
  <c r="D104" i="8" s="1"/>
  <c r="E103" i="8"/>
  <c r="C103" i="8"/>
  <c r="D103" i="8" s="1"/>
  <c r="A106" i="8" l="1"/>
  <c r="B106" i="8"/>
  <c r="A103" i="8"/>
  <c r="B103" i="8"/>
  <c r="A105" i="8"/>
  <c r="B105" i="8"/>
  <c r="J103" i="8"/>
  <c r="A104" i="8"/>
  <c r="B104" i="8"/>
  <c r="G195" i="5"/>
  <c r="F103" i="8"/>
  <c r="I197" i="5"/>
  <c r="I203" i="5"/>
  <c r="G103" i="8"/>
  <c r="G187" i="5"/>
  <c r="K187" i="5"/>
  <c r="Q196" i="5"/>
  <c r="I202" i="5"/>
  <c r="M187" i="5"/>
  <c r="K191" i="5"/>
  <c r="O204" i="5"/>
  <c r="K190" i="5"/>
  <c r="M191" i="5"/>
  <c r="G194" i="5"/>
  <c r="G202" i="5"/>
  <c r="H105" i="8"/>
  <c r="O190" i="5"/>
  <c r="G201" i="5"/>
  <c r="I105" i="8"/>
  <c r="Q201" i="5"/>
  <c r="K202" i="5"/>
  <c r="G196" i="5"/>
  <c r="M197" i="5"/>
  <c r="I205" i="5"/>
  <c r="I188" i="5"/>
  <c r="F188" i="5"/>
  <c r="Q194" i="5"/>
  <c r="K195" i="5"/>
  <c r="O203" i="5"/>
  <c r="F203" i="5"/>
  <c r="Q203" i="5"/>
  <c r="R188" i="5"/>
  <c r="M189" i="5"/>
  <c r="F189" i="5"/>
  <c r="O196" i="5"/>
  <c r="K197" i="5"/>
  <c r="G198" i="5"/>
  <c r="Q204" i="5"/>
  <c r="K205" i="5"/>
  <c r="R191" i="5"/>
  <c r="G190" i="5"/>
  <c r="O195" i="5"/>
  <c r="F195" i="5"/>
  <c r="Q195" i="5"/>
  <c r="I198" i="5"/>
  <c r="R195" i="5"/>
  <c r="I190" i="5"/>
  <c r="I191" i="5"/>
  <c r="K198" i="5"/>
  <c r="K200" i="5"/>
  <c r="F200" i="5"/>
  <c r="Q205" i="5"/>
  <c r="F205" i="5"/>
  <c r="R201" i="5"/>
  <c r="G188" i="5"/>
  <c r="G197" i="5"/>
  <c r="F197" i="5"/>
  <c r="R202" i="5"/>
  <c r="G104" i="8"/>
  <c r="R193" i="5"/>
  <c r="F193" i="5"/>
  <c r="M198" i="5"/>
  <c r="F198" i="5"/>
  <c r="R203" i="5"/>
  <c r="F105" i="8"/>
  <c r="O187" i="5"/>
  <c r="F187" i="5"/>
  <c r="Q187" i="5"/>
  <c r="M188" i="5"/>
  <c r="K203" i="5"/>
  <c r="K204" i="5"/>
  <c r="R204" i="5"/>
  <c r="G105" i="8"/>
  <c r="O188" i="5"/>
  <c r="G191" i="5"/>
  <c r="F191" i="5"/>
  <c r="O194" i="5"/>
  <c r="I195" i="5"/>
  <c r="Q202" i="5"/>
  <c r="F202" i="5"/>
  <c r="M203" i="5"/>
  <c r="M204" i="5"/>
  <c r="G205" i="5"/>
  <c r="R187" i="5"/>
  <c r="R205" i="5"/>
  <c r="H106" i="8"/>
  <c r="G106" i="8"/>
  <c r="F106" i="8"/>
  <c r="G199" i="5"/>
  <c r="R199" i="5"/>
  <c r="O199" i="5"/>
  <c r="M199" i="5"/>
  <c r="Q199" i="5"/>
  <c r="K199" i="5"/>
  <c r="I106" i="8"/>
  <c r="M193" i="5"/>
  <c r="K189" i="5"/>
  <c r="R189" i="5"/>
  <c r="I189" i="5"/>
  <c r="F104" i="8"/>
  <c r="J104" i="8"/>
  <c r="I104" i="8"/>
  <c r="H104" i="8"/>
  <c r="R200" i="5"/>
  <c r="Q200" i="5"/>
  <c r="I200" i="5"/>
  <c r="G200" i="5"/>
  <c r="O200" i="5"/>
  <c r="M200" i="5"/>
  <c r="R192" i="5"/>
  <c r="Q192" i="5"/>
  <c r="M192" i="5"/>
  <c r="K192" i="5"/>
  <c r="O192" i="5"/>
  <c r="I192" i="5"/>
  <c r="J106" i="8"/>
  <c r="O189" i="5"/>
  <c r="K193" i="5"/>
  <c r="I193" i="5"/>
  <c r="G193" i="5"/>
  <c r="Q193" i="5"/>
  <c r="O193" i="5"/>
  <c r="G189" i="5"/>
  <c r="Q189" i="5"/>
  <c r="G192" i="5"/>
  <c r="M194" i="5"/>
  <c r="K194" i="5"/>
  <c r="R194" i="5"/>
  <c r="I194" i="5"/>
  <c r="I199" i="5"/>
  <c r="K201" i="5"/>
  <c r="O201" i="5"/>
  <c r="M201" i="5"/>
  <c r="I201" i="5"/>
  <c r="M190" i="5"/>
  <c r="R190" i="5"/>
  <c r="Q190" i="5"/>
  <c r="I196" i="5"/>
  <c r="M196" i="5"/>
  <c r="K196" i="5"/>
  <c r="Q197" i="5"/>
  <c r="I204" i="5"/>
  <c r="G204" i="5"/>
  <c r="O205" i="5"/>
  <c r="R196" i="5"/>
  <c r="I103" i="8"/>
  <c r="H103" i="8"/>
  <c r="R197" i="5"/>
  <c r="Q191" i="5"/>
  <c r="Q198" i="5"/>
  <c r="O202" i="5"/>
  <c r="R198" i="5"/>
  <c r="J105" i="8"/>
  <c r="Q188" i="5"/>
  <c r="D3" i="7"/>
  <c r="D27" i="7"/>
  <c r="G3" i="7"/>
  <c r="A2" i="5" l="1"/>
  <c r="B2" i="5"/>
  <c r="C2" i="5"/>
  <c r="D2" i="5"/>
  <c r="E2" i="5"/>
  <c r="R2" i="5" l="1"/>
  <c r="F2" i="5"/>
  <c r="G2" i="5"/>
  <c r="Q2" i="5"/>
  <c r="M2" i="5"/>
  <c r="I2" i="5"/>
  <c r="O2" i="5"/>
  <c r="K2" i="5"/>
  <c r="C107" i="8" l="1"/>
  <c r="D107" i="8" s="1"/>
  <c r="E107" i="8"/>
  <c r="C108" i="8"/>
  <c r="D108" i="8" s="1"/>
  <c r="E108" i="8"/>
  <c r="C109" i="8"/>
  <c r="D109" i="8" s="1"/>
  <c r="E109" i="8"/>
  <c r="C110" i="8"/>
  <c r="D110" i="8" s="1"/>
  <c r="E110" i="8"/>
  <c r="C111" i="8"/>
  <c r="D111" i="8" s="1"/>
  <c r="E111" i="8"/>
  <c r="C112" i="8"/>
  <c r="D112" i="8" s="1"/>
  <c r="E112" i="8"/>
  <c r="C113" i="8"/>
  <c r="D113" i="8" s="1"/>
  <c r="E113" i="8"/>
  <c r="C114" i="8"/>
  <c r="D114" i="8" s="1"/>
  <c r="E114" i="8"/>
  <c r="C115" i="8"/>
  <c r="D115" i="8" s="1"/>
  <c r="E115" i="8"/>
  <c r="C116" i="8"/>
  <c r="D116" i="8" s="1"/>
  <c r="E116" i="8"/>
  <c r="C117" i="8"/>
  <c r="D117" i="8" s="1"/>
  <c r="E117" i="8"/>
  <c r="C118" i="8"/>
  <c r="D118" i="8" s="1"/>
  <c r="E118" i="8"/>
  <c r="C119" i="8"/>
  <c r="D119" i="8" s="1"/>
  <c r="E119" i="8"/>
  <c r="C120" i="8"/>
  <c r="D120" i="8" s="1"/>
  <c r="E120" i="8"/>
  <c r="C121" i="8"/>
  <c r="D121" i="8" s="1"/>
  <c r="E121" i="8"/>
  <c r="C122" i="8"/>
  <c r="D122" i="8" s="1"/>
  <c r="E122" i="8"/>
  <c r="C123" i="8"/>
  <c r="D123" i="8" s="1"/>
  <c r="E123" i="8"/>
  <c r="C124" i="8"/>
  <c r="D124" i="8" s="1"/>
  <c r="E124" i="8"/>
  <c r="C125" i="8"/>
  <c r="D125" i="8" s="1"/>
  <c r="E125" i="8"/>
  <c r="C126" i="8"/>
  <c r="D126" i="8" s="1"/>
  <c r="E126" i="8"/>
  <c r="C127" i="8"/>
  <c r="D127" i="8" s="1"/>
  <c r="E127" i="8"/>
  <c r="C128" i="8"/>
  <c r="D128" i="8" s="1"/>
  <c r="E128" i="8"/>
  <c r="C129" i="8"/>
  <c r="D129" i="8" s="1"/>
  <c r="E129" i="8"/>
  <c r="C130" i="8"/>
  <c r="D130" i="8" s="1"/>
  <c r="E130" i="8"/>
  <c r="C131" i="8"/>
  <c r="D131" i="8" s="1"/>
  <c r="E131" i="8"/>
  <c r="C132" i="8"/>
  <c r="D132" i="8" s="1"/>
  <c r="E132" i="8"/>
  <c r="C133" i="8"/>
  <c r="D133" i="8" s="1"/>
  <c r="E133" i="8"/>
  <c r="C134" i="8"/>
  <c r="D134" i="8" s="1"/>
  <c r="E134" i="8"/>
  <c r="C135" i="8"/>
  <c r="D135" i="8" s="1"/>
  <c r="E135" i="8"/>
  <c r="C136" i="8"/>
  <c r="D136" i="8" s="1"/>
  <c r="E136" i="8"/>
  <c r="C137" i="8"/>
  <c r="D137" i="8" s="1"/>
  <c r="E137" i="8"/>
  <c r="C138" i="8"/>
  <c r="D138" i="8" s="1"/>
  <c r="E138" i="8"/>
  <c r="C139" i="8"/>
  <c r="D139" i="8" s="1"/>
  <c r="E139" i="8"/>
  <c r="C140" i="8"/>
  <c r="D140" i="8" s="1"/>
  <c r="E140" i="8"/>
  <c r="C141" i="8"/>
  <c r="D141" i="8" s="1"/>
  <c r="E141" i="8"/>
  <c r="C142" i="8"/>
  <c r="D142" i="8" s="1"/>
  <c r="E142" i="8"/>
  <c r="C143" i="8"/>
  <c r="D143" i="8" s="1"/>
  <c r="E143" i="8"/>
  <c r="C144" i="8"/>
  <c r="D144" i="8" s="1"/>
  <c r="E144" i="8"/>
  <c r="C145" i="8"/>
  <c r="D145" i="8" s="1"/>
  <c r="E145" i="8"/>
  <c r="C146" i="8"/>
  <c r="D146" i="8" s="1"/>
  <c r="E146" i="8"/>
  <c r="C147" i="8"/>
  <c r="D147" i="8" s="1"/>
  <c r="E147" i="8"/>
  <c r="C148" i="8"/>
  <c r="D148" i="8" s="1"/>
  <c r="E148" i="8"/>
  <c r="C149" i="8"/>
  <c r="D149" i="8" s="1"/>
  <c r="E149" i="8"/>
  <c r="C150" i="8"/>
  <c r="D150" i="8" s="1"/>
  <c r="E150" i="8"/>
  <c r="C151" i="8"/>
  <c r="D151" i="8" s="1"/>
  <c r="E151" i="8"/>
  <c r="C152" i="8"/>
  <c r="D152" i="8" s="1"/>
  <c r="E152" i="8"/>
  <c r="C153" i="8"/>
  <c r="D153" i="8" s="1"/>
  <c r="E153" i="8"/>
  <c r="C154" i="8"/>
  <c r="D154" i="8" s="1"/>
  <c r="E154" i="8"/>
  <c r="C155" i="8"/>
  <c r="D155" i="8" s="1"/>
  <c r="E155" i="8"/>
  <c r="C156" i="8"/>
  <c r="D156" i="8" s="1"/>
  <c r="E156" i="8"/>
  <c r="C157" i="8"/>
  <c r="D157" i="8" s="1"/>
  <c r="E157" i="8"/>
  <c r="C158" i="8"/>
  <c r="D158" i="8" s="1"/>
  <c r="E158" i="8"/>
  <c r="C159" i="8"/>
  <c r="D159" i="8" s="1"/>
  <c r="E159" i="8"/>
  <c r="C160" i="8"/>
  <c r="D160" i="8" s="1"/>
  <c r="E160" i="8"/>
  <c r="C161" i="8"/>
  <c r="D161" i="8" s="1"/>
  <c r="E161" i="8"/>
  <c r="C162" i="8"/>
  <c r="D162" i="8" s="1"/>
  <c r="E162" i="8"/>
  <c r="C163" i="8"/>
  <c r="D163" i="8" s="1"/>
  <c r="E163" i="8"/>
  <c r="C164" i="8"/>
  <c r="D164" i="8" s="1"/>
  <c r="E164" i="8"/>
  <c r="C165" i="8"/>
  <c r="D165" i="8" s="1"/>
  <c r="E165" i="8"/>
  <c r="C166" i="8"/>
  <c r="D166" i="8" s="1"/>
  <c r="E166" i="8"/>
  <c r="C167" i="8"/>
  <c r="D167" i="8" s="1"/>
  <c r="E167" i="8"/>
  <c r="C168" i="8"/>
  <c r="D168" i="8" s="1"/>
  <c r="E168" i="8"/>
  <c r="C169" i="8"/>
  <c r="D169" i="8" s="1"/>
  <c r="E169" i="8"/>
  <c r="C170" i="8"/>
  <c r="D170" i="8" s="1"/>
  <c r="E170" i="8"/>
  <c r="C171" i="8"/>
  <c r="D171" i="8" s="1"/>
  <c r="E171" i="8"/>
  <c r="C172" i="8"/>
  <c r="D172" i="8" s="1"/>
  <c r="E172" i="8"/>
  <c r="C173" i="8"/>
  <c r="D173" i="8" s="1"/>
  <c r="E173" i="8"/>
  <c r="C174" i="8"/>
  <c r="D174" i="8" s="1"/>
  <c r="E174" i="8"/>
  <c r="C175" i="8"/>
  <c r="D175" i="8" s="1"/>
  <c r="E175" i="8"/>
  <c r="C176" i="8"/>
  <c r="D176" i="8" s="1"/>
  <c r="E176" i="8"/>
  <c r="C177" i="8"/>
  <c r="D177" i="8" s="1"/>
  <c r="E177" i="8"/>
  <c r="C178" i="8"/>
  <c r="D178" i="8" s="1"/>
  <c r="E178" i="8"/>
  <c r="C179" i="8"/>
  <c r="D179" i="8" s="1"/>
  <c r="E179" i="8"/>
  <c r="C180" i="8"/>
  <c r="D180" i="8" s="1"/>
  <c r="E180" i="8"/>
  <c r="C181" i="8"/>
  <c r="D181" i="8" s="1"/>
  <c r="E181" i="8"/>
  <c r="C182" i="8"/>
  <c r="D182" i="8" s="1"/>
  <c r="E182" i="8"/>
  <c r="C183" i="8"/>
  <c r="D183" i="8" s="1"/>
  <c r="E183" i="8"/>
  <c r="C184" i="8"/>
  <c r="D184" i="8" s="1"/>
  <c r="E184" i="8"/>
  <c r="C185" i="8"/>
  <c r="D185" i="8" s="1"/>
  <c r="E185" i="8"/>
  <c r="C186" i="8"/>
  <c r="D186" i="8" s="1"/>
  <c r="E186" i="8"/>
  <c r="C187" i="8"/>
  <c r="D187" i="8" s="1"/>
  <c r="E187" i="8"/>
  <c r="C188" i="8"/>
  <c r="D188" i="8" s="1"/>
  <c r="E188" i="8"/>
  <c r="C189" i="8"/>
  <c r="D189" i="8" s="1"/>
  <c r="E189" i="8"/>
  <c r="C190" i="8"/>
  <c r="D190" i="8" s="1"/>
  <c r="E190" i="8"/>
  <c r="C191" i="8"/>
  <c r="D191" i="8" s="1"/>
  <c r="E191" i="8"/>
  <c r="C192" i="8"/>
  <c r="D192" i="8" s="1"/>
  <c r="E192" i="8"/>
  <c r="C193" i="8"/>
  <c r="D193" i="8" s="1"/>
  <c r="E193" i="8"/>
  <c r="C194" i="8"/>
  <c r="D194" i="8" s="1"/>
  <c r="E194" i="8"/>
  <c r="C195" i="8"/>
  <c r="D195" i="8" s="1"/>
  <c r="E195" i="8"/>
  <c r="C196" i="8"/>
  <c r="D196" i="8" s="1"/>
  <c r="E196" i="8"/>
  <c r="C197" i="8"/>
  <c r="D197" i="8" s="1"/>
  <c r="E197" i="8"/>
  <c r="C198" i="8"/>
  <c r="D198" i="8" s="1"/>
  <c r="E198" i="8"/>
  <c r="C199" i="8"/>
  <c r="D199" i="8" s="1"/>
  <c r="E199" i="8"/>
  <c r="F145" i="8" l="1"/>
  <c r="F143" i="8"/>
  <c r="F141" i="8"/>
  <c r="F139" i="8"/>
  <c r="F137" i="8"/>
  <c r="F135" i="8"/>
  <c r="F133" i="8"/>
  <c r="F131" i="8"/>
  <c r="F129" i="8"/>
  <c r="F127" i="8"/>
  <c r="F125" i="8"/>
  <c r="F123" i="8"/>
  <c r="F121" i="8"/>
  <c r="F119" i="8"/>
  <c r="F117" i="8"/>
  <c r="F115" i="8"/>
  <c r="F113" i="8"/>
  <c r="F111" i="8"/>
  <c r="F109" i="8"/>
  <c r="F107" i="8"/>
  <c r="F198" i="8"/>
  <c r="F196" i="8"/>
  <c r="F194" i="8"/>
  <c r="F192" i="8"/>
  <c r="F190" i="8"/>
  <c r="F188" i="8"/>
  <c r="F186" i="8"/>
  <c r="F184" i="8"/>
  <c r="F182" i="8"/>
  <c r="F180" i="8"/>
  <c r="F178" i="8"/>
  <c r="F176" i="8"/>
  <c r="F174" i="8"/>
  <c r="F172" i="8"/>
  <c r="F170" i="8"/>
  <c r="F168" i="8"/>
  <c r="F166" i="8"/>
  <c r="F164" i="8"/>
  <c r="F162" i="8"/>
  <c r="F160" i="8"/>
  <c r="F158" i="8"/>
  <c r="F156" i="8"/>
  <c r="F154" i="8"/>
  <c r="F152" i="8"/>
  <c r="F150" i="8"/>
  <c r="F148" i="8"/>
  <c r="F146" i="8"/>
  <c r="G194" i="8"/>
  <c r="B194" i="8"/>
  <c r="A194" i="8"/>
  <c r="G184" i="8"/>
  <c r="B184" i="8"/>
  <c r="A184" i="8"/>
  <c r="G182" i="8"/>
  <c r="B182" i="8"/>
  <c r="A182" i="8"/>
  <c r="G180" i="8"/>
  <c r="B180" i="8"/>
  <c r="A180" i="8"/>
  <c r="G178" i="8"/>
  <c r="B178" i="8"/>
  <c r="A178" i="8"/>
  <c r="G176" i="8"/>
  <c r="B176" i="8"/>
  <c r="A176" i="8"/>
  <c r="G174" i="8"/>
  <c r="B174" i="8"/>
  <c r="A174" i="8"/>
  <c r="G172" i="8"/>
  <c r="B172" i="8"/>
  <c r="A172" i="8"/>
  <c r="G170" i="8"/>
  <c r="B170" i="8"/>
  <c r="A170" i="8"/>
  <c r="J168" i="8"/>
  <c r="B168" i="8"/>
  <c r="A168" i="8"/>
  <c r="J166" i="8"/>
  <c r="A166" i="8"/>
  <c r="B166" i="8"/>
  <c r="J164" i="8"/>
  <c r="A164" i="8"/>
  <c r="B164" i="8"/>
  <c r="J162" i="8"/>
  <c r="A162" i="8"/>
  <c r="B162" i="8"/>
  <c r="J160" i="8"/>
  <c r="A160" i="8"/>
  <c r="B160" i="8"/>
  <c r="J158" i="8"/>
  <c r="A158" i="8"/>
  <c r="B158" i="8"/>
  <c r="H156" i="8"/>
  <c r="A156" i="8"/>
  <c r="B156" i="8"/>
  <c r="H154" i="8"/>
  <c r="A154" i="8"/>
  <c r="B154" i="8"/>
  <c r="H152" i="8"/>
  <c r="A152" i="8"/>
  <c r="B152" i="8"/>
  <c r="H150" i="8"/>
  <c r="A150" i="8"/>
  <c r="B150" i="8"/>
  <c r="H148" i="8"/>
  <c r="A148" i="8"/>
  <c r="B148" i="8"/>
  <c r="H146" i="8"/>
  <c r="A146" i="8"/>
  <c r="B146" i="8"/>
  <c r="F144" i="8"/>
  <c r="H144" i="8"/>
  <c r="A144" i="8"/>
  <c r="B144" i="8"/>
  <c r="F142" i="8"/>
  <c r="H142" i="8"/>
  <c r="A142" i="8"/>
  <c r="B142" i="8"/>
  <c r="F140" i="8"/>
  <c r="H140" i="8"/>
  <c r="A140" i="8"/>
  <c r="B140" i="8"/>
  <c r="F138" i="8"/>
  <c r="H138" i="8"/>
  <c r="A138" i="8"/>
  <c r="B138" i="8"/>
  <c r="F136" i="8"/>
  <c r="H136" i="8"/>
  <c r="A136" i="8"/>
  <c r="B136" i="8"/>
  <c r="F134" i="8"/>
  <c r="H134" i="8"/>
  <c r="A134" i="8"/>
  <c r="B134" i="8"/>
  <c r="F132" i="8"/>
  <c r="H132" i="8"/>
  <c r="A132" i="8"/>
  <c r="B132" i="8"/>
  <c r="F130" i="8"/>
  <c r="H130" i="8"/>
  <c r="A130" i="8"/>
  <c r="B130" i="8"/>
  <c r="F128" i="8"/>
  <c r="H128" i="8"/>
  <c r="A128" i="8"/>
  <c r="B128" i="8"/>
  <c r="F126" i="8"/>
  <c r="G126" i="8"/>
  <c r="A126" i="8"/>
  <c r="B126" i="8"/>
  <c r="F124" i="8"/>
  <c r="G124" i="8"/>
  <c r="A124" i="8"/>
  <c r="B124" i="8"/>
  <c r="F122" i="8"/>
  <c r="G122" i="8"/>
  <c r="A122" i="8"/>
  <c r="B122" i="8"/>
  <c r="F120" i="8"/>
  <c r="G120" i="8"/>
  <c r="A120" i="8"/>
  <c r="B120" i="8"/>
  <c r="F118" i="8"/>
  <c r="G118" i="8"/>
  <c r="A118" i="8"/>
  <c r="B118" i="8"/>
  <c r="F116" i="8"/>
  <c r="H116" i="8"/>
  <c r="A116" i="8"/>
  <c r="B116" i="8"/>
  <c r="F114" i="8"/>
  <c r="H114" i="8"/>
  <c r="A114" i="8"/>
  <c r="B114" i="8"/>
  <c r="F112" i="8"/>
  <c r="H112" i="8"/>
  <c r="A112" i="8"/>
  <c r="B112" i="8"/>
  <c r="F110" i="8"/>
  <c r="H110" i="8"/>
  <c r="A110" i="8"/>
  <c r="B110" i="8"/>
  <c r="F108" i="8"/>
  <c r="H108" i="8"/>
  <c r="A108" i="8"/>
  <c r="B108" i="8"/>
  <c r="G198" i="8"/>
  <c r="B198" i="8"/>
  <c r="A198" i="8"/>
  <c r="G196" i="8"/>
  <c r="B196" i="8"/>
  <c r="A196" i="8"/>
  <c r="G192" i="8"/>
  <c r="B192" i="8"/>
  <c r="A192" i="8"/>
  <c r="G190" i="8"/>
  <c r="B190" i="8"/>
  <c r="A190" i="8"/>
  <c r="G188" i="8"/>
  <c r="B188" i="8"/>
  <c r="A188" i="8"/>
  <c r="G186" i="8"/>
  <c r="B186" i="8"/>
  <c r="A186" i="8"/>
  <c r="F199" i="8"/>
  <c r="G199" i="8"/>
  <c r="B199" i="8"/>
  <c r="A199" i="8"/>
  <c r="F197" i="8"/>
  <c r="G197" i="8"/>
  <c r="A197" i="8"/>
  <c r="B197" i="8"/>
  <c r="F195" i="8"/>
  <c r="G195" i="8"/>
  <c r="A195" i="8"/>
  <c r="B195" i="8"/>
  <c r="F193" i="8"/>
  <c r="G193" i="8"/>
  <c r="A193" i="8"/>
  <c r="B193" i="8"/>
  <c r="F191" i="8"/>
  <c r="G191" i="8"/>
  <c r="A191" i="8"/>
  <c r="B191" i="8"/>
  <c r="F189" i="8"/>
  <c r="G189" i="8"/>
  <c r="A189" i="8"/>
  <c r="B189" i="8"/>
  <c r="F187" i="8"/>
  <c r="G187" i="8"/>
  <c r="A187" i="8"/>
  <c r="B187" i="8"/>
  <c r="F185" i="8"/>
  <c r="G185" i="8"/>
  <c r="A185" i="8"/>
  <c r="B185" i="8"/>
  <c r="F183" i="8"/>
  <c r="G183" i="8"/>
  <c r="A183" i="8"/>
  <c r="B183" i="8"/>
  <c r="F181" i="8"/>
  <c r="G181" i="8"/>
  <c r="A181" i="8"/>
  <c r="B181" i="8"/>
  <c r="F179" i="8"/>
  <c r="G179" i="8"/>
  <c r="A179" i="8"/>
  <c r="B179" i="8"/>
  <c r="F177" i="8"/>
  <c r="G177" i="8"/>
  <c r="A177" i="8"/>
  <c r="B177" i="8"/>
  <c r="F175" i="8"/>
  <c r="G175" i="8"/>
  <c r="A175" i="8"/>
  <c r="B175" i="8"/>
  <c r="F173" i="8"/>
  <c r="G173" i="8"/>
  <c r="A173" i="8"/>
  <c r="B173" i="8"/>
  <c r="F171" i="8"/>
  <c r="G171" i="8"/>
  <c r="A171" i="8"/>
  <c r="B171" i="8"/>
  <c r="F169" i="8"/>
  <c r="H169" i="8"/>
  <c r="A169" i="8"/>
  <c r="B169" i="8"/>
  <c r="F167" i="8"/>
  <c r="H167" i="8"/>
  <c r="A167" i="8"/>
  <c r="B167" i="8"/>
  <c r="F165" i="8"/>
  <c r="H165" i="8"/>
  <c r="A165" i="8"/>
  <c r="B165" i="8"/>
  <c r="F163" i="8"/>
  <c r="H163" i="8"/>
  <c r="A163" i="8"/>
  <c r="B163" i="8"/>
  <c r="F161" i="8"/>
  <c r="H161" i="8"/>
  <c r="A161" i="8"/>
  <c r="B161" i="8"/>
  <c r="F159" i="8"/>
  <c r="H159" i="8"/>
  <c r="A159" i="8"/>
  <c r="B159" i="8"/>
  <c r="F157" i="8"/>
  <c r="H157" i="8"/>
  <c r="A157" i="8"/>
  <c r="B157" i="8"/>
  <c r="F155" i="8"/>
  <c r="H155" i="8"/>
  <c r="A155" i="8"/>
  <c r="B155" i="8"/>
  <c r="F153" i="8"/>
  <c r="H153" i="8"/>
  <c r="A153" i="8"/>
  <c r="B153" i="8"/>
  <c r="F151" i="8"/>
  <c r="H151" i="8"/>
  <c r="A151" i="8"/>
  <c r="B151" i="8"/>
  <c r="F149" i="8"/>
  <c r="H149" i="8"/>
  <c r="A149" i="8"/>
  <c r="B149" i="8"/>
  <c r="F147" i="8"/>
  <c r="H147" i="8"/>
  <c r="A147" i="8"/>
  <c r="B147" i="8"/>
  <c r="H145" i="8"/>
  <c r="A145" i="8"/>
  <c r="B145" i="8"/>
  <c r="H143" i="8"/>
  <c r="A143" i="8"/>
  <c r="B143" i="8"/>
  <c r="H141" i="8"/>
  <c r="A141" i="8"/>
  <c r="B141" i="8"/>
  <c r="H139" i="8"/>
  <c r="A139" i="8"/>
  <c r="B139" i="8"/>
  <c r="H137" i="8"/>
  <c r="A137" i="8"/>
  <c r="B137" i="8"/>
  <c r="H135" i="8"/>
  <c r="A135" i="8"/>
  <c r="B135" i="8"/>
  <c r="H133" i="8"/>
  <c r="A133" i="8"/>
  <c r="B133" i="8"/>
  <c r="H131" i="8"/>
  <c r="A131" i="8"/>
  <c r="B131" i="8"/>
  <c r="H129" i="8"/>
  <c r="A129" i="8"/>
  <c r="B129" i="8"/>
  <c r="H127" i="8"/>
  <c r="A127" i="8"/>
  <c r="B127" i="8"/>
  <c r="G125" i="8"/>
  <c r="A125" i="8"/>
  <c r="B125" i="8"/>
  <c r="G123" i="8"/>
  <c r="A123" i="8"/>
  <c r="B123" i="8"/>
  <c r="G121" i="8"/>
  <c r="A121" i="8"/>
  <c r="B121" i="8"/>
  <c r="G119" i="8"/>
  <c r="A119" i="8"/>
  <c r="B119" i="8"/>
  <c r="G117" i="8"/>
  <c r="A117" i="8"/>
  <c r="B117" i="8"/>
  <c r="H115" i="8"/>
  <c r="A115" i="8"/>
  <c r="B115" i="8"/>
  <c r="H113" i="8"/>
  <c r="A113" i="8"/>
  <c r="B113" i="8"/>
  <c r="H111" i="8"/>
  <c r="A111" i="8"/>
  <c r="B111" i="8"/>
  <c r="H109" i="8"/>
  <c r="A109" i="8"/>
  <c r="B109" i="8"/>
  <c r="H107" i="8"/>
  <c r="A107" i="8"/>
  <c r="B107" i="8"/>
  <c r="J190" i="8"/>
  <c r="J172" i="8"/>
  <c r="J113" i="8"/>
  <c r="J198" i="8"/>
  <c r="J174" i="8"/>
  <c r="H172" i="8"/>
  <c r="J171" i="8"/>
  <c r="J167" i="8"/>
  <c r="J136" i="8"/>
  <c r="J121" i="8"/>
  <c r="J194" i="8"/>
  <c r="J182" i="8"/>
  <c r="J159" i="8"/>
  <c r="J152" i="8"/>
  <c r="J186" i="8"/>
  <c r="J178" i="8"/>
  <c r="J163" i="8"/>
  <c r="J144" i="8"/>
  <c r="J128" i="8"/>
  <c r="J125" i="8"/>
  <c r="J117" i="8"/>
  <c r="J109" i="8"/>
  <c r="H198" i="8"/>
  <c r="J197" i="8"/>
  <c r="J196" i="8"/>
  <c r="H194" i="8"/>
  <c r="J193" i="8"/>
  <c r="J192" i="8"/>
  <c r="H190" i="8"/>
  <c r="J189" i="8"/>
  <c r="J188" i="8"/>
  <c r="H186" i="8"/>
  <c r="J185" i="8"/>
  <c r="J184" i="8"/>
  <c r="H182" i="8"/>
  <c r="J181" i="8"/>
  <c r="J180" i="8"/>
  <c r="H178" i="8"/>
  <c r="J177" i="8"/>
  <c r="J176" i="8"/>
  <c r="H174" i="8"/>
  <c r="J173" i="8"/>
  <c r="I170" i="8"/>
  <c r="J169" i="8"/>
  <c r="J165" i="8"/>
  <c r="J161" i="8"/>
  <c r="J157" i="8"/>
  <c r="J156" i="8"/>
  <c r="J148" i="8"/>
  <c r="J140" i="8"/>
  <c r="J132" i="8"/>
  <c r="H125" i="8"/>
  <c r="J124" i="8"/>
  <c r="J123" i="8"/>
  <c r="H121" i="8"/>
  <c r="J120" i="8"/>
  <c r="J119" i="8"/>
  <c r="H117" i="8"/>
  <c r="J116" i="8"/>
  <c r="J115" i="8"/>
  <c r="J112" i="8"/>
  <c r="J111" i="8"/>
  <c r="J108" i="8"/>
  <c r="J107" i="8"/>
  <c r="J199" i="8"/>
  <c r="H196" i="8"/>
  <c r="J195" i="8"/>
  <c r="H192" i="8"/>
  <c r="J191" i="8"/>
  <c r="H188" i="8"/>
  <c r="J187" i="8"/>
  <c r="H184" i="8"/>
  <c r="J183" i="8"/>
  <c r="H180" i="8"/>
  <c r="J179" i="8"/>
  <c r="H176" i="8"/>
  <c r="J175" i="8"/>
  <c r="H173" i="8"/>
  <c r="H171" i="8"/>
  <c r="J155" i="8"/>
  <c r="J154" i="8"/>
  <c r="J151" i="8"/>
  <c r="J150" i="8"/>
  <c r="J147" i="8"/>
  <c r="J146" i="8"/>
  <c r="J143" i="8"/>
  <c r="J142" i="8"/>
  <c r="J139" i="8"/>
  <c r="J138" i="8"/>
  <c r="J135" i="8"/>
  <c r="J134" i="8"/>
  <c r="J131" i="8"/>
  <c r="J130" i="8"/>
  <c r="J127" i="8"/>
  <c r="J126" i="8"/>
  <c r="H123" i="8"/>
  <c r="J122" i="8"/>
  <c r="H119" i="8"/>
  <c r="J118" i="8"/>
  <c r="H199" i="8"/>
  <c r="H197" i="8"/>
  <c r="H195" i="8"/>
  <c r="H193" i="8"/>
  <c r="H191" i="8"/>
  <c r="H189" i="8"/>
  <c r="H187" i="8"/>
  <c r="H185" i="8"/>
  <c r="H183" i="8"/>
  <c r="H181" i="8"/>
  <c r="H179" i="8"/>
  <c r="H177" i="8"/>
  <c r="H175" i="8"/>
  <c r="I174" i="8"/>
  <c r="I173" i="8"/>
  <c r="I172" i="8"/>
  <c r="I171" i="8"/>
  <c r="J153" i="8"/>
  <c r="J149" i="8"/>
  <c r="J145" i="8"/>
  <c r="J141" i="8"/>
  <c r="J137" i="8"/>
  <c r="J133" i="8"/>
  <c r="J129" i="8"/>
  <c r="H126" i="8"/>
  <c r="H124" i="8"/>
  <c r="H122" i="8"/>
  <c r="H120" i="8"/>
  <c r="H118" i="8"/>
  <c r="J114" i="8"/>
  <c r="J11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G168" i="8"/>
  <c r="I168" i="8"/>
  <c r="G166" i="8"/>
  <c r="I166" i="8"/>
  <c r="G164" i="8"/>
  <c r="I164" i="8"/>
  <c r="G162" i="8"/>
  <c r="I162" i="8"/>
  <c r="G160" i="8"/>
  <c r="I160" i="8"/>
  <c r="G158" i="8"/>
  <c r="I158" i="8"/>
  <c r="G156" i="8"/>
  <c r="I156" i="8"/>
  <c r="G154" i="8"/>
  <c r="I154" i="8"/>
  <c r="G152" i="8"/>
  <c r="I152" i="8"/>
  <c r="G150" i="8"/>
  <c r="I150" i="8"/>
  <c r="G148" i="8"/>
  <c r="I148" i="8"/>
  <c r="G146" i="8"/>
  <c r="I146" i="8"/>
  <c r="G144" i="8"/>
  <c r="I144" i="8"/>
  <c r="G142" i="8"/>
  <c r="I142" i="8"/>
  <c r="G140" i="8"/>
  <c r="I140" i="8"/>
  <c r="G138" i="8"/>
  <c r="I138" i="8"/>
  <c r="G136" i="8"/>
  <c r="I136" i="8"/>
  <c r="G134" i="8"/>
  <c r="I134" i="8"/>
  <c r="G132" i="8"/>
  <c r="I132" i="8"/>
  <c r="G130" i="8"/>
  <c r="I130" i="8"/>
  <c r="G128" i="8"/>
  <c r="I128" i="8"/>
  <c r="J170" i="8"/>
  <c r="H170" i="8"/>
  <c r="G169" i="8"/>
  <c r="I169" i="8"/>
  <c r="H168" i="8"/>
  <c r="G167" i="8"/>
  <c r="I167" i="8"/>
  <c r="H166" i="8"/>
  <c r="G165" i="8"/>
  <c r="I165" i="8"/>
  <c r="H164" i="8"/>
  <c r="G163" i="8"/>
  <c r="I163" i="8"/>
  <c r="H162" i="8"/>
  <c r="G161" i="8"/>
  <c r="I161" i="8"/>
  <c r="H160" i="8"/>
  <c r="G159" i="8"/>
  <c r="I159" i="8"/>
  <c r="H158" i="8"/>
  <c r="G157" i="8"/>
  <c r="I157" i="8"/>
  <c r="G155" i="8"/>
  <c r="I155" i="8"/>
  <c r="G153" i="8"/>
  <c r="I153" i="8"/>
  <c r="G151" i="8"/>
  <c r="I151" i="8"/>
  <c r="G149" i="8"/>
  <c r="I149" i="8"/>
  <c r="G147" i="8"/>
  <c r="I147" i="8"/>
  <c r="G145" i="8"/>
  <c r="I145" i="8"/>
  <c r="G143" i="8"/>
  <c r="I143" i="8"/>
  <c r="G141" i="8"/>
  <c r="I141" i="8"/>
  <c r="G139" i="8"/>
  <c r="I139" i="8"/>
  <c r="G137" i="8"/>
  <c r="I137" i="8"/>
  <c r="G135" i="8"/>
  <c r="I135" i="8"/>
  <c r="G133" i="8"/>
  <c r="I133" i="8"/>
  <c r="G131" i="8"/>
  <c r="I131" i="8"/>
  <c r="G129" i="8"/>
  <c r="I129" i="8"/>
  <c r="G127" i="8"/>
  <c r="I127" i="8"/>
  <c r="I126" i="8"/>
  <c r="I125" i="8"/>
  <c r="I124" i="8"/>
  <c r="I123" i="8"/>
  <c r="I122" i="8"/>
  <c r="I121" i="8"/>
  <c r="I120" i="8"/>
  <c r="I119" i="8"/>
  <c r="I118" i="8"/>
  <c r="I117" i="8"/>
  <c r="G115" i="8"/>
  <c r="I115" i="8"/>
  <c r="G113" i="8"/>
  <c r="I113" i="8"/>
  <c r="G111" i="8"/>
  <c r="I111" i="8"/>
  <c r="G109" i="8"/>
  <c r="I109" i="8"/>
  <c r="G107" i="8"/>
  <c r="I107" i="8"/>
  <c r="G116" i="8"/>
  <c r="I116" i="8"/>
  <c r="G114" i="8"/>
  <c r="I114" i="8"/>
  <c r="G112" i="8"/>
  <c r="I112" i="8"/>
  <c r="G110" i="8"/>
  <c r="I110" i="8"/>
  <c r="G108" i="8"/>
  <c r="I108" i="8"/>
  <c r="Q6" i="8" l="1"/>
  <c r="P6" i="8"/>
  <c r="O6" i="8"/>
  <c r="N6" i="8"/>
  <c r="M6" i="8"/>
  <c r="Q5" i="8"/>
  <c r="P5" i="8"/>
  <c r="O5" i="8"/>
  <c r="N5" i="8"/>
  <c r="O7" i="8" l="1"/>
  <c r="Q7" i="8"/>
  <c r="N7" i="8"/>
  <c r="P7" i="8"/>
  <c r="M7" i="8" l="1"/>
  <c r="J1" i="8" l="1"/>
  <c r="I1" i="8"/>
  <c r="H1" i="8"/>
  <c r="G1" i="8"/>
  <c r="F1" i="8"/>
  <c r="E1" i="8"/>
  <c r="B1" i="8"/>
  <c r="E2" i="8" l="1"/>
  <c r="C2" i="8"/>
  <c r="D2" i="8" s="1"/>
  <c r="A2" i="8" l="1"/>
  <c r="B2" i="8"/>
  <c r="J2" i="8"/>
  <c r="I2" i="8"/>
  <c r="G2" i="8"/>
  <c r="F2" i="8"/>
  <c r="M2" i="8" s="1"/>
  <c r="H2" i="8"/>
  <c r="M23" i="8" l="1"/>
  <c r="O23" i="8"/>
  <c r="Q23" i="8"/>
  <c r="N24" i="8"/>
  <c r="P24" i="8"/>
  <c r="M25" i="8"/>
  <c r="O25" i="8"/>
  <c r="Q25" i="8"/>
  <c r="N26" i="8"/>
  <c r="P26" i="8"/>
  <c r="M27" i="8"/>
  <c r="O27" i="8"/>
  <c r="Q27" i="8"/>
  <c r="N28" i="8"/>
  <c r="P28" i="8"/>
  <c r="M29" i="8"/>
  <c r="O29" i="8"/>
  <c r="Q29" i="8"/>
  <c r="N30" i="8"/>
  <c r="P30" i="8"/>
  <c r="M31" i="8"/>
  <c r="O31" i="8"/>
  <c r="Q31" i="8"/>
  <c r="N32" i="8"/>
  <c r="P32" i="8"/>
  <c r="M33" i="8"/>
  <c r="O33" i="8"/>
  <c r="Q33" i="8"/>
  <c r="N34" i="8"/>
  <c r="P34" i="8"/>
  <c r="M35" i="8"/>
  <c r="O35" i="8"/>
  <c r="Q35" i="8"/>
  <c r="N36" i="8"/>
  <c r="P36" i="8"/>
  <c r="M37" i="8"/>
  <c r="O37" i="8"/>
  <c r="Q37" i="8"/>
  <c r="N38" i="8"/>
  <c r="P38" i="8"/>
  <c r="M39" i="8"/>
  <c r="O39" i="8"/>
  <c r="Q39" i="8"/>
  <c r="N40" i="8"/>
  <c r="P40" i="8"/>
  <c r="M41" i="8"/>
  <c r="O41" i="8"/>
  <c r="Q41" i="8"/>
  <c r="N42" i="8"/>
  <c r="P42" i="8"/>
  <c r="M43" i="8"/>
  <c r="O43" i="8"/>
  <c r="Q43" i="8"/>
  <c r="N44" i="8"/>
  <c r="P44" i="8"/>
  <c r="M45" i="8"/>
  <c r="O45" i="8"/>
  <c r="Q45" i="8"/>
  <c r="N46" i="8"/>
  <c r="P46" i="8"/>
  <c r="M47" i="8"/>
  <c r="O47" i="8"/>
  <c r="Q47" i="8"/>
  <c r="N49" i="8"/>
  <c r="P49" i="8"/>
  <c r="M50" i="8"/>
  <c r="O50" i="8"/>
  <c r="Q50" i="8"/>
  <c r="N51" i="8"/>
  <c r="P51" i="8"/>
  <c r="M52" i="8"/>
  <c r="O52" i="8"/>
  <c r="Q52" i="8"/>
  <c r="N53" i="8"/>
  <c r="P53" i="8"/>
  <c r="M54" i="8"/>
  <c r="O54" i="8"/>
  <c r="Q54" i="8"/>
  <c r="N55" i="8"/>
  <c r="P55" i="8"/>
  <c r="M56" i="8"/>
  <c r="O56" i="8"/>
  <c r="Q56" i="8"/>
  <c r="N23" i="8"/>
  <c r="P23" i="8"/>
  <c r="M24" i="8"/>
  <c r="O24" i="8"/>
  <c r="Q24" i="8"/>
  <c r="N25" i="8"/>
  <c r="P25" i="8"/>
  <c r="M26" i="8"/>
  <c r="O26" i="8"/>
  <c r="Q26" i="8"/>
  <c r="N27" i="8"/>
  <c r="P27" i="8"/>
  <c r="M28" i="8"/>
  <c r="O28" i="8"/>
  <c r="Q28" i="8"/>
  <c r="N29" i="8"/>
  <c r="P29" i="8"/>
  <c r="M30" i="8"/>
  <c r="O30" i="8"/>
  <c r="Q30" i="8"/>
  <c r="N31" i="8"/>
  <c r="P31" i="8"/>
  <c r="M32" i="8"/>
  <c r="O32" i="8"/>
  <c r="Q32" i="8"/>
  <c r="N33" i="8"/>
  <c r="P33" i="8"/>
  <c r="M34" i="8"/>
  <c r="O34" i="8"/>
  <c r="Q34" i="8"/>
  <c r="N35" i="8"/>
  <c r="P35" i="8"/>
  <c r="M36" i="8"/>
  <c r="O36" i="8"/>
  <c r="Q36" i="8"/>
  <c r="N37" i="8"/>
  <c r="P37" i="8"/>
  <c r="M38" i="8"/>
  <c r="O38" i="8"/>
  <c r="Q38" i="8"/>
  <c r="N39" i="8"/>
  <c r="P39" i="8"/>
  <c r="M40" i="8"/>
  <c r="O40" i="8"/>
  <c r="Q40" i="8"/>
  <c r="N41" i="8"/>
  <c r="P41" i="8"/>
  <c r="M42" i="8"/>
  <c r="O42" i="8"/>
  <c r="Q42" i="8"/>
  <c r="N43" i="8"/>
  <c r="P43" i="8"/>
  <c r="M44" i="8"/>
  <c r="O44" i="8"/>
  <c r="Q44" i="8"/>
  <c r="N45" i="8"/>
  <c r="P45" i="8"/>
  <c r="M46" i="8"/>
  <c r="O46" i="8"/>
  <c r="Q46" i="8"/>
  <c r="N47" i="8"/>
  <c r="P47" i="8"/>
  <c r="M49" i="8"/>
  <c r="O49" i="8"/>
  <c r="Q49" i="8"/>
  <c r="N50" i="8"/>
  <c r="P50" i="8"/>
  <c r="M51" i="8"/>
  <c r="O51" i="8"/>
  <c r="Q51" i="8"/>
  <c r="N52" i="8"/>
  <c r="P52" i="8"/>
  <c r="M53" i="8"/>
  <c r="O53" i="8"/>
  <c r="Q53" i="8"/>
  <c r="N54" i="8"/>
  <c r="P54" i="8"/>
  <c r="M55" i="8"/>
  <c r="O55" i="8"/>
  <c r="Q55" i="8"/>
  <c r="N56" i="8"/>
  <c r="P56" i="8"/>
  <c r="M57" i="8"/>
  <c r="N57" i="8"/>
  <c r="P57" i="8"/>
  <c r="M58" i="8"/>
  <c r="O58" i="8"/>
  <c r="Q58" i="8"/>
  <c r="N59" i="8"/>
  <c r="P59" i="8"/>
  <c r="M60" i="8"/>
  <c r="O60" i="8"/>
  <c r="Q60" i="8"/>
  <c r="N61" i="8"/>
  <c r="P61" i="8"/>
  <c r="M62" i="8"/>
  <c r="O62" i="8"/>
  <c r="Q62" i="8"/>
  <c r="N63" i="8"/>
  <c r="P63" i="8"/>
  <c r="M64" i="8"/>
  <c r="O64" i="8"/>
  <c r="Q64" i="8"/>
  <c r="N65" i="8"/>
  <c r="P65" i="8"/>
  <c r="N22" i="8"/>
  <c r="P22" i="8"/>
  <c r="M22" i="8"/>
  <c r="O57" i="8"/>
  <c r="Q57" i="8"/>
  <c r="N58" i="8"/>
  <c r="P58" i="8"/>
  <c r="M59" i="8"/>
  <c r="O59" i="8"/>
  <c r="Q59" i="8"/>
  <c r="N60" i="8"/>
  <c r="P60" i="8"/>
  <c r="M61" i="8"/>
  <c r="O61" i="8"/>
  <c r="Q61" i="8"/>
  <c r="N62" i="8"/>
  <c r="P62" i="8"/>
  <c r="M63" i="8"/>
  <c r="O63" i="8"/>
  <c r="Q63" i="8"/>
  <c r="N64" i="8"/>
  <c r="P64" i="8"/>
  <c r="M65" i="8"/>
  <c r="O65" i="8"/>
  <c r="Q65" i="8"/>
  <c r="O22" i="8"/>
  <c r="Q22" i="8"/>
  <c r="M18" i="8"/>
  <c r="O17" i="8"/>
  <c r="Q17" i="8"/>
  <c r="N16" i="8"/>
  <c r="P16" i="8"/>
  <c r="M16" i="8"/>
  <c r="N17" i="8"/>
  <c r="P17" i="8"/>
  <c r="M17" i="8"/>
  <c r="O16" i="8"/>
  <c r="Q16" i="8"/>
  <c r="O18" i="8"/>
  <c r="N18" i="8"/>
  <c r="Q18" i="8"/>
  <c r="P18" i="8"/>
  <c r="P2" i="8"/>
  <c r="Q2" i="8"/>
  <c r="O2" i="8"/>
  <c r="M15" i="8"/>
  <c r="N2" i="8"/>
  <c r="P48" i="8" l="1"/>
  <c r="Q48" i="8"/>
  <c r="M48" i="8"/>
  <c r="N48" i="8"/>
  <c r="O48" i="8"/>
  <c r="O3" i="8"/>
  <c r="O4" i="8" s="1"/>
  <c r="P3" i="8"/>
  <c r="P4" i="8" s="1"/>
  <c r="Q3" i="8"/>
  <c r="Q4" i="8" s="1"/>
  <c r="M3" i="8"/>
  <c r="N3" i="8"/>
  <c r="N4" i="8" s="1"/>
  <c r="M13" i="8"/>
  <c r="P12" i="8"/>
  <c r="N12" i="8"/>
  <c r="Q11" i="8"/>
  <c r="O11" i="8"/>
  <c r="M11" i="8"/>
  <c r="Q9" i="8"/>
  <c r="O9" i="8"/>
  <c r="M9" i="8"/>
  <c r="P10" i="8"/>
  <c r="N10" i="8"/>
  <c r="Q12" i="8"/>
  <c r="M12" i="8"/>
  <c r="P11" i="8"/>
  <c r="N11" i="8"/>
  <c r="M10" i="8"/>
  <c r="P9" i="8"/>
  <c r="N9" i="8"/>
  <c r="Q10" i="8"/>
  <c r="O12" i="8"/>
  <c r="O10" i="8"/>
  <c r="Q15" i="8"/>
  <c r="P15" i="8"/>
  <c r="N15" i="8"/>
  <c r="O15" i="8"/>
  <c r="P13" i="8"/>
  <c r="Q13" i="8"/>
  <c r="O13" i="8"/>
  <c r="N13" i="8"/>
  <c r="M4" i="8" l="1"/>
</calcChain>
</file>

<file path=xl/sharedStrings.xml><?xml version="1.0" encoding="utf-8"?>
<sst xmlns="http://schemas.openxmlformats.org/spreadsheetml/2006/main" count="309" uniqueCount="164">
  <si>
    <t>Bedrijfskode</t>
  </si>
  <si>
    <t>Grootboeknr</t>
  </si>
  <si>
    <t>Taak</t>
  </si>
  <si>
    <t>Kostensoort</t>
  </si>
  <si>
    <t>I/U</t>
  </si>
  <si>
    <t>Structureel</t>
  </si>
  <si>
    <t>Bedrag</t>
  </si>
  <si>
    <t>Kwantiteit</t>
  </si>
  <si>
    <t>Bedrag+1</t>
  </si>
  <si>
    <t>Kwantiteit+1</t>
  </si>
  <si>
    <t>Bedrag+2</t>
  </si>
  <si>
    <t>Kwantiteit+2</t>
  </si>
  <si>
    <t>Bedrag+3</t>
  </si>
  <si>
    <t>Kwantiteit+3</t>
  </si>
  <si>
    <t>Bedrag+4</t>
  </si>
  <si>
    <t>Kwantiteit+4</t>
  </si>
  <si>
    <t>Omschrijving</t>
  </si>
  <si>
    <t>Incidenteel</t>
  </si>
  <si>
    <t>Wijziging begroting Gemeente Leusden</t>
  </si>
  <si>
    <t>Algemene Dienst begrotingsjaar :</t>
  </si>
  <si>
    <t>Wijzigingsnummer</t>
  </si>
  <si>
    <t>Onderwerp:</t>
  </si>
  <si>
    <t>De raad van de gemeente Leusden;</t>
  </si>
  <si>
    <t>besluit:</t>
  </si>
  <si>
    <t xml:space="preserve">De begroting van lasten en baten voor bovengenoemd </t>
  </si>
  <si>
    <t>dienstjaar te wijzigen als hierna is aangegeven.</t>
  </si>
  <si>
    <t>Aldus vastgesteld in de openbare vergadering van</t>
  </si>
  <si>
    <t>I. Schutte-van der Schans</t>
  </si>
  <si>
    <t>G.J. Bouwmeester</t>
  </si>
  <si>
    <t>griffier</t>
  </si>
  <si>
    <t>voorzitter</t>
  </si>
  <si>
    <t>activiteit</t>
  </si>
  <si>
    <t xml:space="preserve">datum </t>
  </si>
  <si>
    <t>paraaf</t>
  </si>
  <si>
    <t>contr. CFA</t>
  </si>
  <si>
    <t>nulproef</t>
  </si>
  <si>
    <t>contr. BA</t>
  </si>
  <si>
    <t>Lasten</t>
  </si>
  <si>
    <t>Baten</t>
  </si>
  <si>
    <t>Grootboeknr omschrijving</t>
  </si>
  <si>
    <t xml:space="preserve">    I/U</t>
  </si>
  <si>
    <t>Kostensoort omschrijving</t>
  </si>
  <si>
    <t>Taak omschrijving</t>
  </si>
  <si>
    <t>Omschrijving begrotingsregel</t>
  </si>
  <si>
    <t>Eerste cijfer grootboek</t>
  </si>
  <si>
    <t>Eerste 2 cijfers kostensoort</t>
  </si>
  <si>
    <t>Controle 6-rekening</t>
  </si>
  <si>
    <t>Controle 7-rekening</t>
  </si>
  <si>
    <t>Controle 9-rekening</t>
  </si>
  <si>
    <t>Controle U/I</t>
  </si>
  <si>
    <t>Controle 7.1-rubriek</t>
  </si>
  <si>
    <t>Controle 7.2-rubriek</t>
  </si>
  <si>
    <t>Controle 7.4-rubriek</t>
  </si>
  <si>
    <t>Controle 7.5-rubriek</t>
  </si>
  <si>
    <t xml:space="preserve"> </t>
  </si>
  <si>
    <t>speed entry</t>
  </si>
  <si>
    <t>Begr.wijz.</t>
  </si>
  <si>
    <t>Begrotingswijziging</t>
  </si>
  <si>
    <t>Jaar</t>
  </si>
  <si>
    <t>Gemeente</t>
  </si>
  <si>
    <t>Leusden</t>
  </si>
  <si>
    <t>Bunschoten</t>
  </si>
  <si>
    <t>Nijkerk</t>
  </si>
  <si>
    <t>Putten</t>
  </si>
  <si>
    <t>Onderwerp</t>
  </si>
  <si>
    <t>Toelichting</t>
  </si>
  <si>
    <t>Nummer begr.wijz.</t>
  </si>
  <si>
    <t>Nr. raadsbesluit</t>
  </si>
  <si>
    <t>Nr. zaaksysteem</t>
  </si>
  <si>
    <t>Rijlabels</t>
  </si>
  <si>
    <t>(leeg)</t>
  </si>
  <si>
    <t>Eindtotaal</t>
  </si>
  <si>
    <t>L 2025</t>
  </si>
  <si>
    <t>B 2025</t>
  </si>
  <si>
    <t>Lasten 2025</t>
  </si>
  <si>
    <t>Baten 2025</t>
  </si>
  <si>
    <t>Taakveld BBV</t>
  </si>
  <si>
    <t>Omschrijving taakveld BBV</t>
  </si>
  <si>
    <t>Controle 5-rekening</t>
  </si>
  <si>
    <t>Controle 8-rekening</t>
  </si>
  <si>
    <t>Taken</t>
  </si>
  <si>
    <t>krediet-beheerder</t>
  </si>
  <si>
    <t>Naam Kredietbeheerder</t>
  </si>
  <si>
    <t>Nr. collegebesluit</t>
  </si>
  <si>
    <t>d.d.collegebesluit</t>
  </si>
  <si>
    <t>d.d. raadsbesluit</t>
  </si>
  <si>
    <t>Check      BC</t>
  </si>
  <si>
    <t>Kosten-soort</t>
  </si>
  <si>
    <t>(nieuwe regel: alt-enter)</t>
  </si>
  <si>
    <t>71000</t>
  </si>
  <si>
    <t>71001</t>
  </si>
  <si>
    <t>71002</t>
  </si>
  <si>
    <t>71003</t>
  </si>
  <si>
    <t>71004</t>
  </si>
  <si>
    <t>71005</t>
  </si>
  <si>
    <t>71006</t>
  </si>
  <si>
    <t>71007</t>
  </si>
  <si>
    <t>71008</t>
  </si>
  <si>
    <t>71009</t>
  </si>
  <si>
    <t>71010</t>
  </si>
  <si>
    <t>71011</t>
  </si>
  <si>
    <t>71012</t>
  </si>
  <si>
    <t>71013</t>
  </si>
  <si>
    <t>71014</t>
  </si>
  <si>
    <t>71015</t>
  </si>
  <si>
    <t>71016</t>
  </si>
  <si>
    <t>71017</t>
  </si>
  <si>
    <t>71018</t>
  </si>
  <si>
    <t>71019</t>
  </si>
  <si>
    <t>71020</t>
  </si>
  <si>
    <t>71021</t>
  </si>
  <si>
    <t>71022</t>
  </si>
  <si>
    <t>71024</t>
  </si>
  <si>
    <t>71025</t>
  </si>
  <si>
    <t>71101</t>
  </si>
  <si>
    <t>71102</t>
  </si>
  <si>
    <t>71103</t>
  </si>
  <si>
    <t>71104</t>
  </si>
  <si>
    <t>71105</t>
  </si>
  <si>
    <t>71106</t>
  </si>
  <si>
    <t>71107</t>
  </si>
  <si>
    <t>71108</t>
  </si>
  <si>
    <t>71109</t>
  </si>
  <si>
    <t>71111</t>
  </si>
  <si>
    <t>71112</t>
  </si>
  <si>
    <t>71113</t>
  </si>
  <si>
    <t>71114</t>
  </si>
  <si>
    <t>71116</t>
  </si>
  <si>
    <t>71128</t>
  </si>
  <si>
    <t>71129</t>
  </si>
  <si>
    <t>71130</t>
  </si>
  <si>
    <t>71131</t>
  </si>
  <si>
    <t>71176</t>
  </si>
  <si>
    <t>Controle op reserveboeking</t>
  </si>
  <si>
    <t>programma</t>
  </si>
  <si>
    <t>B-FCL</t>
  </si>
  <si>
    <t>B-ECL</t>
  </si>
  <si>
    <t>L 2026</t>
  </si>
  <si>
    <t>B 2026</t>
  </si>
  <si>
    <t>Nr Raadsbesluit</t>
  </si>
  <si>
    <t>L 2027</t>
  </si>
  <si>
    <t>B 2027</t>
  </si>
  <si>
    <t>Incidenteel ? Ja of leeg</t>
  </si>
  <si>
    <t>Ja</t>
  </si>
  <si>
    <t>Incidenteel?</t>
  </si>
  <si>
    <t>L 2028</t>
  </si>
  <si>
    <t>B 2028</t>
  </si>
  <si>
    <t>L 2029</t>
  </si>
  <si>
    <t>B 2029</t>
  </si>
  <si>
    <t>2025-1047</t>
  </si>
  <si>
    <t>Meerjarenonderhoudsplan openbare ruimte 2025-2036</t>
  </si>
  <si>
    <t>U</t>
  </si>
  <si>
    <t>I</t>
  </si>
  <si>
    <t>Verlagen dotaties in onderhoudsegalisatievoorzieningen</t>
  </si>
  <si>
    <t>Verhogen dotatie in reserve voor vervangingsinvesteringen</t>
  </si>
  <si>
    <r>
      <t xml:space="preserve">Verwerking financiele mutaties naar aanleiding van raadsvoorstel MJOP openbare ruimte 2025-2036.
€ 432.000 verlaging jaarlijkse storting in de onderhoudsegalisatievoorzieningen voor groot onderhoud.
</t>
    </r>
    <r>
      <rPr>
        <u/>
        <sz val="10"/>
        <rFont val="Arial"/>
        <family val="2"/>
      </rPr>
      <t>€ 550.000</t>
    </r>
    <r>
      <rPr>
        <sz val="10"/>
        <rFont val="Arial"/>
        <family val="2"/>
      </rPr>
      <t xml:space="preserve"> verlaging jaarlijkse storting in  onderhoudsvoorzieningen vanwege jaarl. onderhoud en personeelskosten
   € 982.000  verlagen jaarslijkse dotatie in de onderhoudsvoorzieningen (voordeel)
   € 550.000  verhogen jaarbudgetten onderhoud en personeelskosten (nadeel)
</t>
    </r>
    <r>
      <rPr>
        <u/>
        <sz val="10"/>
        <rFont val="Arial"/>
        <family val="2"/>
      </rPr>
      <t xml:space="preserve">   € 789.000</t>
    </r>
    <r>
      <rPr>
        <sz val="10"/>
        <rFont val="Arial"/>
        <family val="2"/>
      </rPr>
      <t xml:space="preserve">  verhoging jaarlijkse storting in reserve voor vervangingsinvesteringen (nadeel)
   € 357.000  per saldo nadelig effect op begrotingsresultaat voor het jaar 2025 en verder. 
Daarnaast worden er éénmalig middelen ter hoogte van € 2.295.000 vanuit de onderhoudsegalisatievoorzieningen overgeheveld naar de reserve voor vervangingsinvesteringen in de buitenruimte (budget neutraal). </t>
    </r>
  </si>
  <si>
    <t>MJOP 2025-2036 BWN 2025-1047</t>
  </si>
  <si>
    <t>J</t>
  </si>
  <si>
    <t>Eénm. overh van onderhoudsv naar reserve vervangingsinvesteringen</t>
  </si>
  <si>
    <t>Eénmalige aanpassing voeding onderhoudsvoorz.</t>
  </si>
  <si>
    <t>Resultaat rekening van baten en lasten</t>
  </si>
  <si>
    <t>Algemene bedrijfsreserve basis</t>
  </si>
  <si>
    <t xml:space="preserve">Lagere dotatie in de onderhoudsv. Uitg expl en personeel </t>
  </si>
  <si>
    <t>Bijstelling toerekening personeelskosten en expl uitgaven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</si>
</sst>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#,##0_ ;[Red]\-#,##0\ "/>
    <numFmt numFmtId="165" formatCode="00000"/>
    <numFmt numFmtId="166" formatCode="dd\ mmmm\ yyyy"/>
    <numFmt numFmtId="167" formatCode="0_ ;[Red]\-0\ "/>
    <numFmt numFmtId="168" formatCode="_-* #,##0.00_-;_-* #,##0.00\-;_-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7">
    <xf numFmtId="0" fontId="0" fillId="0" borderId="0"/>
    <xf numFmtId="0" fontId="9" fillId="0" borderId="0"/>
    <xf numFmtId="0" fontId="5" fillId="0" borderId="0"/>
    <xf numFmtId="168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4" fillId="2" borderId="0" xfId="0" applyFont="1" applyFill="1"/>
    <xf numFmtId="0" fontId="0" fillId="0" borderId="0" xfId="0" applyAlignment="1">
      <alignment horizontal="center"/>
    </xf>
    <xf numFmtId="3" fontId="0" fillId="3" borderId="4" xfId="0" applyNumberFormat="1" applyFill="1" applyBorder="1" applyAlignment="1">
      <alignment horizontal="right"/>
    </xf>
    <xf numFmtId="3" fontId="0" fillId="3" borderId="5" xfId="0" applyNumberFormat="1" applyFill="1" applyBorder="1" applyAlignment="1">
      <alignment horizontal="right"/>
    </xf>
    <xf numFmtId="164" fontId="5" fillId="0" borderId="0" xfId="0" applyNumberFormat="1" applyFont="1"/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3" fontId="0" fillId="0" borderId="0" xfId="0" applyNumberFormat="1"/>
    <xf numFmtId="3" fontId="4" fillId="0" borderId="0" xfId="0" applyNumberFormat="1" applyFont="1"/>
    <xf numFmtId="0" fontId="0" fillId="0" borderId="0" xfId="0" applyProtection="1">
      <protection locked="0"/>
    </xf>
    <xf numFmtId="3" fontId="4" fillId="3" borderId="10" xfId="0" applyNumberFormat="1" applyFont="1" applyFill="1" applyBorder="1"/>
    <xf numFmtId="3" fontId="4" fillId="0" borderId="7" xfId="0" applyNumberFormat="1" applyFont="1" applyBorder="1"/>
    <xf numFmtId="3" fontId="0" fillId="0" borderId="11" xfId="0" applyNumberFormat="1" applyBorder="1"/>
    <xf numFmtId="3" fontId="0" fillId="0" borderId="12" xfId="0" applyNumberFormat="1" applyBorder="1"/>
    <xf numFmtId="0" fontId="7" fillId="0" borderId="0" xfId="0" applyFont="1" applyAlignment="1">
      <alignment horizontal="center" wrapText="1"/>
    </xf>
    <xf numFmtId="3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65" fontId="8" fillId="0" borderId="3" xfId="0" applyNumberFormat="1" applyFont="1" applyBorder="1" applyAlignment="1">
      <alignment horizontal="center" wrapText="1"/>
    </xf>
    <xf numFmtId="0" fontId="10" fillId="0" borderId="0" xfId="0" applyFont="1"/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4" fillId="5" borderId="13" xfId="0" applyFont="1" applyFill="1" applyBorder="1" applyAlignment="1" applyProtection="1">
      <alignment horizontal="left"/>
      <protection locked="0"/>
    </xf>
    <xf numFmtId="1" fontId="4" fillId="5" borderId="13" xfId="0" applyNumberFormat="1" applyFont="1" applyFill="1" applyBorder="1"/>
    <xf numFmtId="0" fontId="5" fillId="0" borderId="0" xfId="0" applyFont="1" applyAlignment="1">
      <alignment vertical="center"/>
    </xf>
    <xf numFmtId="166" fontId="0" fillId="0" borderId="0" xfId="0" applyNumberFormat="1"/>
    <xf numFmtId="0" fontId="7" fillId="0" borderId="8" xfId="0" applyFont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7" fillId="0" borderId="0" xfId="0" applyFont="1" applyProtection="1">
      <protection locked="0"/>
    </xf>
    <xf numFmtId="3" fontId="0" fillId="0" borderId="11" xfId="0" quotePrefix="1" applyNumberFormat="1" applyBorder="1"/>
    <xf numFmtId="0" fontId="8" fillId="0" borderId="3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4" fillId="6" borderId="0" xfId="0" applyFont="1" applyFill="1" applyAlignment="1">
      <alignment horizontal="center" wrapText="1"/>
    </xf>
    <xf numFmtId="0" fontId="5" fillId="0" borderId="0" xfId="3" applyNumberFormat="1" applyFont="1" applyFill="1" applyBorder="1" applyAlignment="1" applyProtection="1">
      <alignment horizontal="center"/>
    </xf>
    <xf numFmtId="3" fontId="5" fillId="0" borderId="0" xfId="3" applyNumberFormat="1" applyFont="1" applyFill="1" applyBorder="1" applyAlignment="1" applyProtection="1">
      <alignment horizontal="right"/>
    </xf>
    <xf numFmtId="0" fontId="7" fillId="0" borderId="8" xfId="0" applyFont="1" applyBorder="1" applyAlignment="1">
      <alignment horizontal="center"/>
    </xf>
    <xf numFmtId="0" fontId="0" fillId="0" borderId="15" xfId="0" applyBorder="1"/>
    <xf numFmtId="0" fontId="4" fillId="6" borderId="16" xfId="0" applyFont="1" applyFill="1" applyBorder="1" applyAlignment="1">
      <alignment horizontal="center" wrapText="1"/>
    </xf>
    <xf numFmtId="0" fontId="4" fillId="6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left"/>
    </xf>
    <xf numFmtId="3" fontId="5" fillId="0" borderId="19" xfId="3" applyNumberFormat="1" applyFont="1" applyFill="1" applyBorder="1" applyAlignment="1" applyProtection="1">
      <alignment horizontal="right"/>
    </xf>
    <xf numFmtId="3" fontId="0" fillId="0" borderId="19" xfId="0" applyNumberFormat="1" applyBorder="1"/>
    <xf numFmtId="0" fontId="0" fillId="0" borderId="18" xfId="0" applyBorder="1"/>
    <xf numFmtId="0" fontId="5" fillId="0" borderId="18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1" fillId="0" borderId="0" xfId="0" applyFont="1"/>
    <xf numFmtId="0" fontId="8" fillId="0" borderId="24" xfId="0" applyFont="1" applyBorder="1" applyAlignment="1">
      <alignment horizontal="center" wrapText="1"/>
    </xf>
    <xf numFmtId="167" fontId="8" fillId="0" borderId="25" xfId="0" applyNumberFormat="1" applyFont="1" applyBorder="1" applyAlignment="1">
      <alignment horizontal="center" wrapText="1"/>
    </xf>
    <xf numFmtId="0" fontId="5" fillId="0" borderId="15" xfId="0" applyFont="1" applyBorder="1"/>
    <xf numFmtId="164" fontId="7" fillId="8" borderId="26" xfId="0" applyNumberFormat="1" applyFont="1" applyFill="1" applyBorder="1" applyProtection="1">
      <protection locked="0"/>
    </xf>
    <xf numFmtId="167" fontId="7" fillId="7" borderId="28" xfId="0" applyNumberFormat="1" applyFont="1" applyFill="1" applyBorder="1" applyProtection="1">
      <protection locked="0"/>
    </xf>
    <xf numFmtId="167" fontId="7" fillId="7" borderId="14" xfId="0" applyNumberFormat="1" applyFont="1" applyFill="1" applyBorder="1" applyProtection="1">
      <protection locked="0"/>
    </xf>
    <xf numFmtId="164" fontId="7" fillId="9" borderId="26" xfId="0" applyNumberFormat="1" applyFont="1" applyFill="1" applyBorder="1" applyProtection="1">
      <protection locked="0"/>
    </xf>
    <xf numFmtId="0" fontId="5" fillId="0" borderId="2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7" fillId="0" borderId="6" xfId="0" applyFont="1" applyBorder="1"/>
    <xf numFmtId="0" fontId="7" fillId="0" borderId="23" xfId="0" applyFont="1" applyBorder="1"/>
    <xf numFmtId="0" fontId="10" fillId="0" borderId="0" xfId="0" applyFont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7" fillId="7" borderId="2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7" fillId="0" borderId="23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7" fillId="7" borderId="28" xfId="0" applyNumberFormat="1" applyFont="1" applyFill="1" applyBorder="1" applyAlignment="1" applyProtection="1">
      <alignment horizontal="center"/>
      <protection locked="0"/>
    </xf>
    <xf numFmtId="164" fontId="7" fillId="7" borderId="14" xfId="0" applyNumberFormat="1" applyFont="1" applyFill="1" applyBorder="1" applyAlignment="1" applyProtection="1">
      <alignment horizontal="center"/>
      <protection locked="0"/>
    </xf>
    <xf numFmtId="49" fontId="8" fillId="0" borderId="1" xfId="0" applyNumberFormat="1" applyFont="1" applyBorder="1" applyAlignment="1">
      <alignment horizontal="left" wrapText="1"/>
    </xf>
    <xf numFmtId="164" fontId="6" fillId="0" borderId="0" xfId="0" applyNumberFormat="1" applyFont="1"/>
    <xf numFmtId="0" fontId="7" fillId="0" borderId="8" xfId="0" applyFont="1" applyBorder="1"/>
    <xf numFmtId="167" fontId="7" fillId="7" borderId="29" xfId="0" applyNumberFormat="1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18" xfId="0" applyFont="1" applyBorder="1"/>
    <xf numFmtId="0" fontId="12" fillId="0" borderId="20" xfId="0" applyFont="1" applyBorder="1"/>
    <xf numFmtId="3" fontId="0" fillId="0" borderId="21" xfId="0" applyNumberFormat="1" applyBorder="1"/>
    <xf numFmtId="3" fontId="0" fillId="0" borderId="22" xfId="0" applyNumberFormat="1" applyBorder="1"/>
    <xf numFmtId="0" fontId="8" fillId="0" borderId="30" xfId="0" applyFont="1" applyBorder="1" applyAlignment="1">
      <alignment horizontal="center" wrapText="1"/>
    </xf>
    <xf numFmtId="14" fontId="5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  <xf numFmtId="14" fontId="0" fillId="5" borderId="0" xfId="0" applyNumberFormat="1" applyFill="1"/>
    <xf numFmtId="167" fontId="7" fillId="7" borderId="23" xfId="0" applyNumberFormat="1" applyFont="1" applyFill="1" applyBorder="1" applyProtection="1">
      <protection locked="0"/>
    </xf>
    <xf numFmtId="0" fontId="0" fillId="0" borderId="1" xfId="0" applyBorder="1"/>
    <xf numFmtId="14" fontId="5" fillId="0" borderId="0" xfId="0" applyNumberFormat="1" applyFont="1" applyAlignment="1">
      <alignment horizontal="left"/>
    </xf>
    <xf numFmtId="1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5" fillId="0" borderId="19" xfId="0" applyFont="1" applyBorder="1" applyAlignment="1" applyProtection="1">
      <alignment horizontal="right"/>
      <protection locked="0"/>
    </xf>
    <xf numFmtId="0" fontId="4" fillId="0" borderId="19" xfId="0" applyFont="1" applyBorder="1" applyAlignment="1" applyProtection="1">
      <alignment horizontal="right"/>
      <protection locked="0"/>
    </xf>
    <xf numFmtId="0" fontId="4" fillId="0" borderId="17" xfId="0" applyFont="1" applyBorder="1" applyAlignment="1" applyProtection="1">
      <alignment horizontal="right"/>
      <protection locked="0"/>
    </xf>
    <xf numFmtId="0" fontId="5" fillId="0" borderId="19" xfId="0" applyFont="1" applyBorder="1" applyAlignment="1" applyProtection="1">
      <alignment horizontal="right" vertical="top" wrapText="1"/>
      <protection locked="0"/>
    </xf>
    <xf numFmtId="0" fontId="0" fillId="0" borderId="19" xfId="0" applyBorder="1" applyAlignment="1">
      <alignment horizontal="right"/>
    </xf>
    <xf numFmtId="15" fontId="5" fillId="0" borderId="19" xfId="0" applyNumberFormat="1" applyFont="1" applyBorder="1" applyAlignment="1" applyProtection="1">
      <alignment horizontal="right" vertical="top" wrapText="1"/>
      <protection locked="0"/>
    </xf>
    <xf numFmtId="0" fontId="5" fillId="0" borderId="22" xfId="0" applyFont="1" applyBorder="1" applyAlignment="1" applyProtection="1">
      <alignment horizontal="right" vertical="top" wrapText="1"/>
      <protection locked="0"/>
    </xf>
    <xf numFmtId="167" fontId="7" fillId="7" borderId="31" xfId="0" applyNumberFormat="1" applyFont="1" applyFill="1" applyBorder="1" applyProtection="1">
      <protection locked="0"/>
    </xf>
    <xf numFmtId="164" fontId="7" fillId="7" borderId="31" xfId="0" applyNumberFormat="1" applyFont="1" applyFill="1" applyBorder="1" applyAlignment="1" applyProtection="1">
      <alignment horizontal="center"/>
      <protection locked="0"/>
    </xf>
    <xf numFmtId="167" fontId="7" fillId="7" borderId="8" xfId="0" applyNumberFormat="1" applyFont="1" applyFill="1" applyBorder="1" applyProtection="1">
      <protection locked="0"/>
    </xf>
    <xf numFmtId="167" fontId="7" fillId="7" borderId="32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Border="1"/>
    <xf numFmtId="41" fontId="5" fillId="0" borderId="0" xfId="0" applyNumberFormat="1" applyFont="1" applyAlignment="1" applyProtection="1">
      <alignment horizontal="left"/>
      <protection locked="0"/>
    </xf>
    <xf numFmtId="41" fontId="0" fillId="0" borderId="0" xfId="0" applyNumberFormat="1" applyAlignment="1" applyProtection="1">
      <alignment horizontal="left"/>
      <protection locked="0"/>
    </xf>
    <xf numFmtId="164" fontId="4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5" fillId="0" borderId="15" xfId="0" applyNumberFormat="1" applyFont="1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</cellXfs>
  <cellStyles count="7">
    <cellStyle name="Komma 2" xfId="3" xr:uid="{C477C2E0-5F06-48F6-BDEE-97286F5D7B07}"/>
    <cellStyle name="Standaard" xfId="0" builtinId="0"/>
    <cellStyle name="Standaard 2" xfId="2" xr:uid="{00000000-0005-0000-0000-000001000000}"/>
    <cellStyle name="Standaard 3" xfId="1" xr:uid="{00000000-0005-0000-0000-000002000000}"/>
    <cellStyle name="Standaard 4" xfId="4" xr:uid="{F55D4D4C-D6C2-4F1D-9834-6D3652589AF0}"/>
    <cellStyle name="Standaard 5" xfId="5" xr:uid="{9FD65993-D5FB-4ED6-89A6-3B8529CF9867}"/>
    <cellStyle name="Standaard 6" xfId="6" xr:uid="{E1ABFE01-DF35-4F0D-96A3-7AA0DDDC2953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ONDERSTEUNING\FINANCIEN\ADMINISTRATIE\CBS\Check%20verdelingsmatrix.xlsx" TargetMode="External"/><Relationship Id="rId1" Type="http://schemas.openxmlformats.org/officeDocument/2006/relationships/externalLinkPath" Target="/ONDERSTEUNING/FINANCIEN/ADMINISTRATIE/CBS/Check%20verdelingsmatri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NDERSTEUNING/FINANCIEN/BLNP/Harmoniseren%20begrotingsproces/Werkgroepen%20en%20kadernota%20en%20ramingen/Wg%20begrotingswijzigingen/Putten/AW%2032-2021%20Budget%20inkoop%20afvalzakken%20naar%20juiste%20EC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"/>
      <sheetName val="Verdelingsmatrix lasten"/>
      <sheetName val="Verdelingsmatrix baten"/>
      <sheetName val="Grootboeknummer"/>
      <sheetName val="Kostensoort"/>
      <sheetName val="Taken"/>
      <sheetName val="Kredietbeheerders"/>
      <sheetName val="Programma"/>
      <sheetName val="Handleiding"/>
      <sheetName val="Boekingscombinaties"/>
    </sheetNames>
    <sheetDataSet>
      <sheetData sheetId="0"/>
      <sheetData sheetId="1"/>
      <sheetData sheetId="2"/>
      <sheetData sheetId="3">
        <row r="1">
          <cell r="A1" t="str">
            <v>Grootboeknummer</v>
          </cell>
          <cell r="B1" t="str">
            <v>Omschrijving</v>
          </cell>
          <cell r="C1" t="str">
            <v>Type Grootboeknummer</v>
          </cell>
          <cell r="D1" t="str">
            <v>Jaar Vanaf</v>
          </cell>
          <cell r="E1" t="str">
            <v>T/M</v>
          </cell>
          <cell r="F1" t="str">
            <v>Blokkeren</v>
          </cell>
          <cell r="G1" t="str">
            <v>Onderhouds-/Kap.Werk</v>
          </cell>
          <cell r="H1" t="str">
            <v>Type Sluitrekening</v>
          </cell>
          <cell r="I1" t="str">
            <v>Soort Rekening Courant</v>
          </cell>
          <cell r="J1" t="str">
            <v>Decimale Rubriek</v>
          </cell>
          <cell r="K1" t="str">
            <v>Code Balans</v>
          </cell>
          <cell r="L1" t="str">
            <v>Kredietbeheerder</v>
          </cell>
          <cell r="M1" t="str">
            <v>Omschrijving_Kredietbeh</v>
          </cell>
          <cell r="N1" t="str">
            <v>Portefeuillehouder</v>
          </cell>
          <cell r="O1" t="str">
            <v>Omschrijving_Portef</v>
          </cell>
          <cell r="P1" t="str">
            <v>Afdeling</v>
          </cell>
          <cell r="Q1" t="str">
            <v>Omschrijving_Afd</v>
          </cell>
          <cell r="R1" t="str">
            <v>Kostenplaats</v>
          </cell>
          <cell r="S1" t="str">
            <v>Omschrijving_Kos</v>
          </cell>
          <cell r="T1" t="str">
            <v>Comprimeren</v>
          </cell>
          <cell r="U1" t="str">
            <v>Controle Boekingscombinaties</v>
          </cell>
          <cell r="V1" t="str">
            <v>Taakveld Bbv</v>
          </cell>
          <cell r="W1" t="str">
            <v>Oms_Taakveld_Bbv</v>
          </cell>
        </row>
        <row r="2">
          <cell r="A2">
            <v>4000</v>
          </cell>
          <cell r="B2" t="str">
            <v>Algemene reserves</v>
          </cell>
          <cell r="C2" t="str">
            <v>F</v>
          </cell>
          <cell r="D2">
            <v>2017</v>
          </cell>
          <cell r="E2">
            <v>2099</v>
          </cell>
          <cell r="F2">
            <v>0</v>
          </cell>
          <cell r="G2"/>
          <cell r="H2"/>
          <cell r="I2"/>
          <cell r="J2">
            <v>0</v>
          </cell>
          <cell r="K2">
            <v>1</v>
          </cell>
          <cell r="L2"/>
          <cell r="M2"/>
          <cell r="N2"/>
          <cell r="O2"/>
          <cell r="P2"/>
          <cell r="Q2"/>
          <cell r="R2"/>
          <cell r="S2"/>
          <cell r="T2" t="str">
            <v>N</v>
          </cell>
          <cell r="U2" t="str">
            <v>N</v>
          </cell>
          <cell r="V2" t="str">
            <v>P111</v>
          </cell>
          <cell r="W2" t="str">
            <v>Eigen vermogen: Algemene reserve</v>
          </cell>
        </row>
        <row r="3">
          <cell r="A3">
            <v>4100</v>
          </cell>
          <cell r="B3" t="str">
            <v>Bestemmingreserves</v>
          </cell>
          <cell r="C3" t="str">
            <v>F</v>
          </cell>
          <cell r="D3">
            <v>2017</v>
          </cell>
          <cell r="E3">
            <v>2099</v>
          </cell>
          <cell r="F3">
            <v>0</v>
          </cell>
          <cell r="G3"/>
          <cell r="H3"/>
          <cell r="I3"/>
          <cell r="J3">
            <v>0</v>
          </cell>
          <cell r="K3">
            <v>1</v>
          </cell>
          <cell r="L3"/>
          <cell r="M3"/>
          <cell r="N3"/>
          <cell r="O3"/>
          <cell r="P3"/>
          <cell r="Q3"/>
          <cell r="R3"/>
          <cell r="S3"/>
          <cell r="T3" t="str">
            <v>N</v>
          </cell>
          <cell r="U3" t="str">
            <v>N</v>
          </cell>
          <cell r="V3" t="str">
            <v>P112</v>
          </cell>
          <cell r="W3" t="str">
            <v>Eigen vermogen: Bestemmingsreserves</v>
          </cell>
        </row>
        <row r="4">
          <cell r="A4">
            <v>4101</v>
          </cell>
          <cell r="B4" t="str">
            <v>Egalisatiereserves</v>
          </cell>
          <cell r="C4" t="str">
            <v>F</v>
          </cell>
          <cell r="D4">
            <v>2017</v>
          </cell>
          <cell r="E4">
            <v>2099</v>
          </cell>
          <cell r="F4">
            <v>0</v>
          </cell>
          <cell r="G4"/>
          <cell r="H4"/>
          <cell r="I4"/>
          <cell r="J4">
            <v>0</v>
          </cell>
          <cell r="K4">
            <v>1</v>
          </cell>
          <cell r="L4"/>
          <cell r="M4"/>
          <cell r="N4"/>
          <cell r="O4"/>
          <cell r="P4"/>
          <cell r="Q4"/>
          <cell r="R4"/>
          <cell r="S4"/>
          <cell r="T4" t="str">
            <v>N</v>
          </cell>
          <cell r="U4" t="str">
            <v>N</v>
          </cell>
          <cell r="V4" t="str">
            <v>P112</v>
          </cell>
          <cell r="W4" t="str">
            <v>Eigen vermogen: Bestemmingsreserves</v>
          </cell>
        </row>
        <row r="5">
          <cell r="A5">
            <v>4200</v>
          </cell>
          <cell r="B5" t="str">
            <v>Saldo van rekening</v>
          </cell>
          <cell r="C5" t="str">
            <v>F</v>
          </cell>
          <cell r="D5">
            <v>2017</v>
          </cell>
          <cell r="E5">
            <v>2099</v>
          </cell>
          <cell r="F5">
            <v>0</v>
          </cell>
          <cell r="G5"/>
          <cell r="H5"/>
          <cell r="I5"/>
          <cell r="J5">
            <v>0</v>
          </cell>
          <cell r="K5">
            <v>1</v>
          </cell>
          <cell r="L5"/>
          <cell r="M5"/>
          <cell r="N5"/>
          <cell r="O5"/>
          <cell r="P5"/>
          <cell r="Q5"/>
          <cell r="R5"/>
          <cell r="S5"/>
          <cell r="T5" t="str">
            <v>N</v>
          </cell>
          <cell r="U5" t="str">
            <v>N</v>
          </cell>
          <cell r="V5" t="str">
            <v>P114</v>
          </cell>
          <cell r="W5" t="str">
            <v>Eigen vermogen: Saldo van rekening</v>
          </cell>
        </row>
        <row r="6">
          <cell r="A6">
            <v>4302</v>
          </cell>
          <cell r="B6" t="str">
            <v>Voorziening verplichtingen, verliezen en risico's</v>
          </cell>
          <cell r="C6" t="str">
            <v>F</v>
          </cell>
          <cell r="D6">
            <v>2017</v>
          </cell>
          <cell r="E6">
            <v>2099</v>
          </cell>
          <cell r="F6">
            <v>0</v>
          </cell>
          <cell r="G6"/>
          <cell r="H6"/>
          <cell r="I6"/>
          <cell r="J6">
            <v>0</v>
          </cell>
          <cell r="K6">
            <v>1</v>
          </cell>
          <cell r="L6"/>
          <cell r="M6"/>
          <cell r="N6"/>
          <cell r="O6"/>
          <cell r="P6"/>
          <cell r="Q6"/>
          <cell r="R6"/>
          <cell r="S6"/>
          <cell r="T6" t="str">
            <v>N</v>
          </cell>
          <cell r="U6" t="str">
            <v>N</v>
          </cell>
          <cell r="V6" t="str">
            <v>P12</v>
          </cell>
          <cell r="W6" t="str">
            <v>Voorzieningen</v>
          </cell>
        </row>
        <row r="7">
          <cell r="A7">
            <v>4303</v>
          </cell>
          <cell r="B7" t="str">
            <v>Onderhoudsegalisatievoorzieningen</v>
          </cell>
          <cell r="C7" t="str">
            <v>F</v>
          </cell>
          <cell r="D7">
            <v>2017</v>
          </cell>
          <cell r="E7">
            <v>2099</v>
          </cell>
          <cell r="F7">
            <v>0</v>
          </cell>
          <cell r="G7"/>
          <cell r="H7"/>
          <cell r="I7"/>
          <cell r="J7">
            <v>0</v>
          </cell>
          <cell r="K7">
            <v>1</v>
          </cell>
          <cell r="L7"/>
          <cell r="M7"/>
          <cell r="N7"/>
          <cell r="O7"/>
          <cell r="P7"/>
          <cell r="Q7"/>
          <cell r="R7"/>
          <cell r="S7"/>
          <cell r="T7" t="str">
            <v>N</v>
          </cell>
          <cell r="U7" t="str">
            <v>N</v>
          </cell>
          <cell r="V7" t="str">
            <v>P12</v>
          </cell>
          <cell r="W7" t="str">
            <v>Voorzieningen</v>
          </cell>
        </row>
        <row r="8">
          <cell r="A8">
            <v>4304</v>
          </cell>
          <cell r="B8" t="str">
            <v>Voorziening bijdragen aan vervangingsinvesteringen</v>
          </cell>
          <cell r="C8" t="str">
            <v>F</v>
          </cell>
          <cell r="D8">
            <v>2017</v>
          </cell>
          <cell r="E8">
            <v>2099</v>
          </cell>
          <cell r="F8">
            <v>0</v>
          </cell>
          <cell r="G8"/>
          <cell r="H8"/>
          <cell r="I8"/>
          <cell r="J8">
            <v>0</v>
          </cell>
          <cell r="K8">
            <v>1</v>
          </cell>
          <cell r="L8"/>
          <cell r="M8"/>
          <cell r="N8"/>
          <cell r="O8"/>
          <cell r="P8"/>
          <cell r="Q8"/>
          <cell r="R8"/>
          <cell r="S8"/>
          <cell r="T8" t="str">
            <v>N</v>
          </cell>
          <cell r="U8" t="str">
            <v>N</v>
          </cell>
          <cell r="V8" t="str">
            <v>P12</v>
          </cell>
          <cell r="W8" t="str">
            <v>Voorzieningen</v>
          </cell>
        </row>
        <row r="9">
          <cell r="A9">
            <v>5100</v>
          </cell>
          <cell r="B9" t="str">
            <v>Onderhandse leningen</v>
          </cell>
          <cell r="C9" t="str">
            <v>F</v>
          </cell>
          <cell r="D9">
            <v>2017</v>
          </cell>
          <cell r="E9">
            <v>2099</v>
          </cell>
          <cell r="F9">
            <v>0</v>
          </cell>
          <cell r="G9"/>
          <cell r="H9"/>
          <cell r="I9"/>
          <cell r="J9">
            <v>1</v>
          </cell>
          <cell r="K9">
            <v>1</v>
          </cell>
          <cell r="L9"/>
          <cell r="M9"/>
          <cell r="N9"/>
          <cell r="O9"/>
          <cell r="P9"/>
          <cell r="Q9"/>
          <cell r="R9"/>
          <cell r="S9"/>
          <cell r="T9" t="str">
            <v>N</v>
          </cell>
          <cell r="U9" t="str">
            <v>N</v>
          </cell>
          <cell r="V9" t="str">
            <v>P133</v>
          </cell>
          <cell r="W9" t="str">
            <v>Vaste schuld: Onderhandse leningen van binnenlandse banken en overige financiële instellingen</v>
          </cell>
        </row>
        <row r="10">
          <cell r="A10">
            <v>5101</v>
          </cell>
          <cell r="B10" t="str">
            <v>Aflossing opgen. langl. len. banken etc.</v>
          </cell>
          <cell r="C10" t="str">
            <v>F</v>
          </cell>
          <cell r="D10">
            <v>2017</v>
          </cell>
          <cell r="E10">
            <v>2099</v>
          </cell>
          <cell r="F10">
            <v>0</v>
          </cell>
          <cell r="G10"/>
          <cell r="H10"/>
          <cell r="I10"/>
          <cell r="J10">
            <v>1</v>
          </cell>
          <cell r="K10">
            <v>1</v>
          </cell>
          <cell r="L10"/>
          <cell r="M10"/>
          <cell r="N10"/>
          <cell r="O10"/>
          <cell r="P10"/>
          <cell r="Q10"/>
          <cell r="R10"/>
          <cell r="S10"/>
          <cell r="T10" t="str">
            <v>N</v>
          </cell>
          <cell r="U10" t="str">
            <v>N</v>
          </cell>
          <cell r="V10" t="str">
            <v>P133</v>
          </cell>
          <cell r="W10" t="str">
            <v>Vaste schuld: Onderhandse leningen van binnenlandse banken en overige financiële instellingen</v>
          </cell>
        </row>
        <row r="11">
          <cell r="A11">
            <v>5400</v>
          </cell>
          <cell r="B11" t="str">
            <v>Door derden belegde gelden</v>
          </cell>
          <cell r="C11" t="str">
            <v>F</v>
          </cell>
          <cell r="D11">
            <v>2017</v>
          </cell>
          <cell r="E11">
            <v>2099</v>
          </cell>
          <cell r="F11">
            <v>0</v>
          </cell>
          <cell r="G11"/>
          <cell r="H11"/>
          <cell r="I11"/>
          <cell r="J11">
            <v>0</v>
          </cell>
          <cell r="K11">
            <v>1</v>
          </cell>
          <cell r="L11"/>
          <cell r="M11"/>
          <cell r="N11"/>
          <cell r="O11"/>
          <cell r="P11"/>
          <cell r="Q11"/>
          <cell r="R11"/>
          <cell r="S11"/>
          <cell r="T11" t="str">
            <v>N</v>
          </cell>
          <cell r="U11" t="str">
            <v>N</v>
          </cell>
          <cell r="V11" t="str">
            <v>P137</v>
          </cell>
          <cell r="W11" t="str">
            <v>Vaste schuld: Door derden belegde gelden</v>
          </cell>
        </row>
        <row r="12">
          <cell r="A12">
            <v>5500</v>
          </cell>
          <cell r="B12" t="str">
            <v>Waarborgsommen</v>
          </cell>
          <cell r="C12" t="str">
            <v>F</v>
          </cell>
          <cell r="D12">
            <v>2017</v>
          </cell>
          <cell r="E12">
            <v>2099</v>
          </cell>
          <cell r="F12">
            <v>0</v>
          </cell>
          <cell r="G12"/>
          <cell r="H12"/>
          <cell r="I12"/>
          <cell r="J12">
            <v>0</v>
          </cell>
          <cell r="K12">
            <v>1</v>
          </cell>
          <cell r="L12"/>
          <cell r="M12"/>
          <cell r="N12"/>
          <cell r="O12"/>
          <cell r="P12"/>
          <cell r="Q12"/>
          <cell r="R12"/>
          <cell r="S12"/>
          <cell r="T12" t="str">
            <v>N</v>
          </cell>
          <cell r="U12" t="str">
            <v>N</v>
          </cell>
          <cell r="V12" t="str">
            <v>P138</v>
          </cell>
          <cell r="W12" t="str">
            <v>Vaste schuld: Waarborgsommen</v>
          </cell>
        </row>
        <row r="13">
          <cell r="A13">
            <v>10001</v>
          </cell>
          <cell r="B13" t="str">
            <v>Kosten sluiten geldlening en saldo (dis)agio</v>
          </cell>
          <cell r="C13" t="str">
            <v>F</v>
          </cell>
          <cell r="D13">
            <v>2017</v>
          </cell>
          <cell r="E13">
            <v>2099</v>
          </cell>
          <cell r="F13">
            <v>0</v>
          </cell>
          <cell r="G13"/>
          <cell r="H13"/>
          <cell r="I13"/>
          <cell r="J13">
            <v>0</v>
          </cell>
          <cell r="K13">
            <v>1</v>
          </cell>
          <cell r="L13"/>
          <cell r="M13"/>
          <cell r="N13"/>
          <cell r="O13"/>
          <cell r="P13"/>
          <cell r="Q13"/>
          <cell r="R13"/>
          <cell r="S13"/>
          <cell r="T13" t="str">
            <v>N</v>
          </cell>
          <cell r="U13" t="str">
            <v>N</v>
          </cell>
          <cell r="V13" t="str">
            <v>A111</v>
          </cell>
          <cell r="W13" t="str">
            <v>Immateriële vaste activa: Kosten verbonden aan sluiten geldlening en saldo agio/disagio</v>
          </cell>
        </row>
        <row r="14">
          <cell r="A14">
            <v>10002</v>
          </cell>
          <cell r="B14" t="str">
            <v>Kosten onderzoek en ontwikkeling bepaald actief</v>
          </cell>
          <cell r="C14" t="str">
            <v>F</v>
          </cell>
          <cell r="D14">
            <v>2017</v>
          </cell>
          <cell r="E14">
            <v>2099</v>
          </cell>
          <cell r="F14">
            <v>0</v>
          </cell>
          <cell r="G14"/>
          <cell r="H14"/>
          <cell r="I14"/>
          <cell r="J14">
            <v>0</v>
          </cell>
          <cell r="K14">
            <v>1</v>
          </cell>
          <cell r="L14"/>
          <cell r="M14"/>
          <cell r="N14"/>
          <cell r="O14"/>
          <cell r="P14"/>
          <cell r="Q14"/>
          <cell r="R14"/>
          <cell r="S14"/>
          <cell r="T14" t="str">
            <v>N</v>
          </cell>
          <cell r="U14" t="str">
            <v>N</v>
          </cell>
          <cell r="V14" t="str">
            <v>A112</v>
          </cell>
          <cell r="W14" t="str">
            <v>Immateriële vaste activa: Kosten onderzoek en ontwikkeling voor een bepaald actief</v>
          </cell>
        </row>
        <row r="15">
          <cell r="A15">
            <v>10004</v>
          </cell>
          <cell r="B15" t="str">
            <v>Bijdragen aan activa derden</v>
          </cell>
          <cell r="C15" t="str">
            <v>F</v>
          </cell>
          <cell r="D15">
            <v>2017</v>
          </cell>
          <cell r="E15">
            <v>2099</v>
          </cell>
          <cell r="F15">
            <v>0</v>
          </cell>
          <cell r="G15"/>
          <cell r="H15"/>
          <cell r="I15"/>
          <cell r="J15">
            <v>0</v>
          </cell>
          <cell r="K15">
            <v>1</v>
          </cell>
          <cell r="L15"/>
          <cell r="M15"/>
          <cell r="N15"/>
          <cell r="O15"/>
          <cell r="P15"/>
          <cell r="Q15"/>
          <cell r="R15"/>
          <cell r="S15"/>
          <cell r="T15" t="str">
            <v>N</v>
          </cell>
          <cell r="U15" t="str">
            <v>N</v>
          </cell>
          <cell r="V15" t="str">
            <v>A113</v>
          </cell>
          <cell r="W15" t="str">
            <v>Immateriële vaste activa: Bijdragen aan activa in eigendom van derden</v>
          </cell>
        </row>
        <row r="16">
          <cell r="A16">
            <v>10010</v>
          </cell>
          <cell r="B16" t="str">
            <v>MVA-EN Gronden en terreinen</v>
          </cell>
          <cell r="C16" t="str">
            <v>F</v>
          </cell>
          <cell r="D16">
            <v>2017</v>
          </cell>
          <cell r="E16">
            <v>2099</v>
          </cell>
          <cell r="F16">
            <v>0</v>
          </cell>
          <cell r="G16"/>
          <cell r="H16"/>
          <cell r="I16"/>
          <cell r="J16">
            <v>0</v>
          </cell>
          <cell r="K16">
            <v>1</v>
          </cell>
          <cell r="L16"/>
          <cell r="M16"/>
          <cell r="N16"/>
          <cell r="O16"/>
          <cell r="P16"/>
          <cell r="Q16"/>
          <cell r="R16"/>
          <cell r="S16"/>
          <cell r="T16" t="str">
            <v>N</v>
          </cell>
          <cell r="U16" t="str">
            <v>N</v>
          </cell>
          <cell r="V16" t="str">
            <v>A121</v>
          </cell>
          <cell r="W16" t="str">
            <v>Materiële vaste activa: Gronden en terreinen</v>
          </cell>
        </row>
        <row r="17">
          <cell r="A17">
            <v>10011</v>
          </cell>
          <cell r="B17" t="str">
            <v>MVA-MN Gronden en terreinen</v>
          </cell>
          <cell r="C17" t="str">
            <v>F</v>
          </cell>
          <cell r="D17">
            <v>2017</v>
          </cell>
          <cell r="E17">
            <v>2099</v>
          </cell>
          <cell r="F17">
            <v>0</v>
          </cell>
          <cell r="G17"/>
          <cell r="H17"/>
          <cell r="I17"/>
          <cell r="J17">
            <v>0</v>
          </cell>
          <cell r="K17">
            <v>1</v>
          </cell>
          <cell r="L17"/>
          <cell r="M17"/>
          <cell r="N17"/>
          <cell r="O17"/>
          <cell r="P17"/>
          <cell r="Q17"/>
          <cell r="R17"/>
          <cell r="S17"/>
          <cell r="T17" t="str">
            <v>N</v>
          </cell>
          <cell r="U17" t="str">
            <v>N</v>
          </cell>
          <cell r="V17" t="str">
            <v>A121</v>
          </cell>
          <cell r="W17" t="str">
            <v>Materiële vaste activa: Gronden en terreinen</v>
          </cell>
        </row>
        <row r="18">
          <cell r="A18">
            <v>10013</v>
          </cell>
          <cell r="B18" t="str">
            <v>Woonruimten</v>
          </cell>
          <cell r="C18" t="str">
            <v>F</v>
          </cell>
          <cell r="D18">
            <v>2017</v>
          </cell>
          <cell r="E18">
            <v>2099</v>
          </cell>
          <cell r="F18">
            <v>0</v>
          </cell>
          <cell r="G18"/>
          <cell r="H18"/>
          <cell r="I18"/>
          <cell r="J18">
            <v>0</v>
          </cell>
          <cell r="K18">
            <v>1</v>
          </cell>
          <cell r="L18"/>
          <cell r="M18"/>
          <cell r="N18"/>
          <cell r="O18"/>
          <cell r="P18"/>
          <cell r="Q18"/>
          <cell r="R18"/>
          <cell r="S18"/>
          <cell r="T18" t="str">
            <v>N</v>
          </cell>
          <cell r="U18" t="str">
            <v>N</v>
          </cell>
          <cell r="V18" t="str">
            <v>A122</v>
          </cell>
          <cell r="W18" t="str">
            <v>Materiële vaste activa: Woonruimten</v>
          </cell>
        </row>
        <row r="19">
          <cell r="A19">
            <v>10014</v>
          </cell>
          <cell r="B19" t="str">
            <v>Bedrijfsgebouwen</v>
          </cell>
          <cell r="C19" t="str">
            <v>F</v>
          </cell>
          <cell r="D19">
            <v>2017</v>
          </cell>
          <cell r="E19">
            <v>2099</v>
          </cell>
          <cell r="F19">
            <v>0</v>
          </cell>
          <cell r="G19"/>
          <cell r="H19"/>
          <cell r="I19"/>
          <cell r="J19">
            <v>0</v>
          </cell>
          <cell r="K19">
            <v>1</v>
          </cell>
          <cell r="L19"/>
          <cell r="M19"/>
          <cell r="N19"/>
          <cell r="O19"/>
          <cell r="P19"/>
          <cell r="Q19"/>
          <cell r="R19"/>
          <cell r="S19"/>
          <cell r="T19" t="str">
            <v>N</v>
          </cell>
          <cell r="U19" t="str">
            <v>N</v>
          </cell>
          <cell r="V19" t="str">
            <v>A123</v>
          </cell>
          <cell r="W19" t="str">
            <v>Materiële vaste activa: Bedrijfsgebouwen</v>
          </cell>
        </row>
        <row r="20">
          <cell r="A20">
            <v>10016</v>
          </cell>
          <cell r="B20" t="str">
            <v>MVA-EN Grond-, weg- en waterbouwkundige werken</v>
          </cell>
          <cell r="C20" t="str">
            <v>F</v>
          </cell>
          <cell r="D20">
            <v>2017</v>
          </cell>
          <cell r="E20">
            <v>2099</v>
          </cell>
          <cell r="F20">
            <v>0</v>
          </cell>
          <cell r="G20"/>
          <cell r="H20"/>
          <cell r="I20"/>
          <cell r="J20">
            <v>0</v>
          </cell>
          <cell r="K20">
            <v>1</v>
          </cell>
          <cell r="L20"/>
          <cell r="M20"/>
          <cell r="N20"/>
          <cell r="O20"/>
          <cell r="P20"/>
          <cell r="Q20"/>
          <cell r="R20"/>
          <cell r="S20"/>
          <cell r="T20" t="str">
            <v>N</v>
          </cell>
          <cell r="U20" t="str">
            <v>N</v>
          </cell>
          <cell r="V20" t="str">
            <v>A124</v>
          </cell>
          <cell r="W20" t="str">
            <v>Materiële vaste activa: Grond-, weg- en waterbouwkundige werken</v>
          </cell>
        </row>
        <row r="21">
          <cell r="A21">
            <v>10017</v>
          </cell>
          <cell r="B21" t="str">
            <v>MVA-MN Grond-, weg- en waterbouwkundige werken</v>
          </cell>
          <cell r="C21" t="str">
            <v>F</v>
          </cell>
          <cell r="D21">
            <v>2017</v>
          </cell>
          <cell r="E21">
            <v>2099</v>
          </cell>
          <cell r="F21">
            <v>0</v>
          </cell>
          <cell r="G21"/>
          <cell r="H21"/>
          <cell r="I21"/>
          <cell r="J21">
            <v>0</v>
          </cell>
          <cell r="K21">
            <v>1</v>
          </cell>
          <cell r="L21"/>
          <cell r="M21"/>
          <cell r="N21"/>
          <cell r="O21"/>
          <cell r="P21"/>
          <cell r="Q21"/>
          <cell r="R21"/>
          <cell r="S21"/>
          <cell r="T21" t="str">
            <v>N</v>
          </cell>
          <cell r="U21" t="str">
            <v>N</v>
          </cell>
          <cell r="V21" t="str">
            <v>A124</v>
          </cell>
          <cell r="W21" t="str">
            <v>Materiële vaste activa: Grond-, weg- en waterbouwkundige werken</v>
          </cell>
        </row>
        <row r="22">
          <cell r="A22">
            <v>10019</v>
          </cell>
          <cell r="B22" t="str">
            <v>Vervoermiddelen</v>
          </cell>
          <cell r="C22" t="str">
            <v>F</v>
          </cell>
          <cell r="D22">
            <v>2017</v>
          </cell>
          <cell r="E22">
            <v>2099</v>
          </cell>
          <cell r="F22">
            <v>0</v>
          </cell>
          <cell r="G22"/>
          <cell r="H22"/>
          <cell r="I22"/>
          <cell r="J22">
            <v>0</v>
          </cell>
          <cell r="K22">
            <v>1</v>
          </cell>
          <cell r="L22"/>
          <cell r="M22"/>
          <cell r="N22"/>
          <cell r="O22"/>
          <cell r="P22"/>
          <cell r="Q22"/>
          <cell r="R22"/>
          <cell r="S22"/>
          <cell r="T22" t="str">
            <v>N</v>
          </cell>
          <cell r="U22" t="str">
            <v>N</v>
          </cell>
          <cell r="V22" t="str">
            <v>A125</v>
          </cell>
          <cell r="W22" t="str">
            <v>Materiële vaste activa: Vervoermiddelen</v>
          </cell>
        </row>
        <row r="23">
          <cell r="A23">
            <v>10021</v>
          </cell>
          <cell r="B23" t="str">
            <v>Machines, apparaten en installaties</v>
          </cell>
          <cell r="C23" t="str">
            <v>F</v>
          </cell>
          <cell r="D23">
            <v>2017</v>
          </cell>
          <cell r="E23">
            <v>2099</v>
          </cell>
          <cell r="F23">
            <v>0</v>
          </cell>
          <cell r="G23"/>
          <cell r="H23"/>
          <cell r="I23"/>
          <cell r="J23">
            <v>0</v>
          </cell>
          <cell r="K23">
            <v>1</v>
          </cell>
          <cell r="L23"/>
          <cell r="M23"/>
          <cell r="N23"/>
          <cell r="O23"/>
          <cell r="P23"/>
          <cell r="Q23"/>
          <cell r="R23"/>
          <cell r="S23"/>
          <cell r="T23" t="str">
            <v>N</v>
          </cell>
          <cell r="U23" t="str">
            <v>N</v>
          </cell>
          <cell r="V23" t="str">
            <v>A126</v>
          </cell>
          <cell r="W23" t="str">
            <v>Materiële vaste activa: Machines, apparaten en installaties</v>
          </cell>
        </row>
        <row r="24">
          <cell r="A24">
            <v>10023</v>
          </cell>
          <cell r="B24" t="str">
            <v>MVA-EN Overige materiële vaste activa</v>
          </cell>
          <cell r="C24" t="str">
            <v>F</v>
          </cell>
          <cell r="D24">
            <v>2017</v>
          </cell>
          <cell r="E24">
            <v>2099</v>
          </cell>
          <cell r="F24">
            <v>0</v>
          </cell>
          <cell r="G24"/>
          <cell r="H24"/>
          <cell r="I24"/>
          <cell r="J24">
            <v>0</v>
          </cell>
          <cell r="K24">
            <v>1</v>
          </cell>
          <cell r="L24"/>
          <cell r="M24"/>
          <cell r="N24"/>
          <cell r="O24"/>
          <cell r="P24"/>
          <cell r="Q24"/>
          <cell r="R24"/>
          <cell r="S24"/>
          <cell r="T24" t="str">
            <v>N</v>
          </cell>
          <cell r="U24" t="str">
            <v>N</v>
          </cell>
          <cell r="V24" t="str">
            <v>A129</v>
          </cell>
          <cell r="W24" t="str">
            <v>Materiële vaste activa: Overig</v>
          </cell>
        </row>
        <row r="25">
          <cell r="A25">
            <v>10024</v>
          </cell>
          <cell r="B25" t="str">
            <v>MVA-MN Overige materiële vaste activa</v>
          </cell>
          <cell r="C25" t="str">
            <v>F</v>
          </cell>
          <cell r="D25">
            <v>2017</v>
          </cell>
          <cell r="E25">
            <v>2099</v>
          </cell>
          <cell r="F25">
            <v>0</v>
          </cell>
          <cell r="G25"/>
          <cell r="H25"/>
          <cell r="I25"/>
          <cell r="J25">
            <v>0</v>
          </cell>
          <cell r="K25">
            <v>1</v>
          </cell>
          <cell r="L25"/>
          <cell r="M25"/>
          <cell r="N25"/>
          <cell r="O25"/>
          <cell r="P25"/>
          <cell r="Q25"/>
          <cell r="R25"/>
          <cell r="S25"/>
          <cell r="T25" t="str">
            <v>N</v>
          </cell>
          <cell r="U25" t="str">
            <v>N</v>
          </cell>
          <cell r="V25" t="str">
            <v>A129</v>
          </cell>
          <cell r="W25" t="str">
            <v>Materiële vaste activa: Overig</v>
          </cell>
        </row>
        <row r="26">
          <cell r="A26">
            <v>10040</v>
          </cell>
          <cell r="B26" t="str">
            <v>Kapitaalverstrekking aan deelnemingen</v>
          </cell>
          <cell r="C26" t="str">
            <v>F</v>
          </cell>
          <cell r="D26">
            <v>2017</v>
          </cell>
          <cell r="E26">
            <v>2099</v>
          </cell>
          <cell r="F26">
            <v>0</v>
          </cell>
          <cell r="G26"/>
          <cell r="H26"/>
          <cell r="I26"/>
          <cell r="J26">
            <v>0</v>
          </cell>
          <cell r="K26">
            <v>1</v>
          </cell>
          <cell r="L26"/>
          <cell r="M26"/>
          <cell r="N26"/>
          <cell r="O26"/>
          <cell r="P26"/>
          <cell r="Q26"/>
          <cell r="R26"/>
          <cell r="S26"/>
          <cell r="T26" t="str">
            <v>N</v>
          </cell>
          <cell r="U26" t="str">
            <v>N</v>
          </cell>
          <cell r="V26" t="str">
            <v>A1311</v>
          </cell>
          <cell r="W26" t="str">
            <v>Financiële vaste activa: Kapitaalverstrekking aan deelnemingen</v>
          </cell>
        </row>
        <row r="27">
          <cell r="A27">
            <v>10041</v>
          </cell>
          <cell r="B27" t="str">
            <v>Kapitaalverstrekking aan Gem.regelingen</v>
          </cell>
          <cell r="C27" t="str">
            <v>F</v>
          </cell>
          <cell r="D27">
            <v>2017</v>
          </cell>
          <cell r="E27">
            <v>2099</v>
          </cell>
          <cell r="F27">
            <v>0</v>
          </cell>
          <cell r="G27"/>
          <cell r="H27"/>
          <cell r="I27"/>
          <cell r="J27">
            <v>0</v>
          </cell>
          <cell r="K27">
            <v>1</v>
          </cell>
          <cell r="L27"/>
          <cell r="M27"/>
          <cell r="N27"/>
          <cell r="O27"/>
          <cell r="P27"/>
          <cell r="Q27"/>
          <cell r="R27"/>
          <cell r="S27"/>
          <cell r="T27" t="str">
            <v>N</v>
          </cell>
          <cell r="U27" t="str">
            <v>N</v>
          </cell>
          <cell r="V27" t="str">
            <v>A1312</v>
          </cell>
          <cell r="W27" t="str">
            <v>Financiële vaste activa: Kapitaalverstrekking aan gemeenschappelijke regelingen</v>
          </cell>
        </row>
        <row r="28">
          <cell r="A28">
            <v>10042</v>
          </cell>
          <cell r="B28" t="str">
            <v>Kapitaalverstrekking aan ov. verbonden partijen</v>
          </cell>
          <cell r="C28" t="str">
            <v>F</v>
          </cell>
          <cell r="D28">
            <v>2017</v>
          </cell>
          <cell r="E28">
            <v>2099</v>
          </cell>
          <cell r="F28">
            <v>0</v>
          </cell>
          <cell r="G28"/>
          <cell r="H28"/>
          <cell r="I28"/>
          <cell r="J28">
            <v>0</v>
          </cell>
          <cell r="K28">
            <v>1</v>
          </cell>
          <cell r="L28"/>
          <cell r="M28"/>
          <cell r="N28"/>
          <cell r="O28"/>
          <cell r="P28"/>
          <cell r="Q28"/>
          <cell r="R28"/>
          <cell r="S28"/>
          <cell r="T28" t="str">
            <v>N</v>
          </cell>
          <cell r="U28" t="str">
            <v>N</v>
          </cell>
          <cell r="V28" t="str">
            <v>A1313</v>
          </cell>
          <cell r="W28" t="str">
            <v>Financiële vaste activa: Kapitaalverstrekking aan overige verbonden partijen</v>
          </cell>
        </row>
        <row r="29">
          <cell r="A29">
            <v>10044</v>
          </cell>
          <cell r="B29" t="str">
            <v>Leningen aan woningbouwcoporaties</v>
          </cell>
          <cell r="C29" t="str">
            <v>F</v>
          </cell>
          <cell r="D29">
            <v>2017</v>
          </cell>
          <cell r="E29">
            <v>2099</v>
          </cell>
          <cell r="F29">
            <v>0</v>
          </cell>
          <cell r="G29"/>
          <cell r="H29"/>
          <cell r="I29"/>
          <cell r="J29">
            <v>0</v>
          </cell>
          <cell r="K29">
            <v>1</v>
          </cell>
          <cell r="L29"/>
          <cell r="M29"/>
          <cell r="N29"/>
          <cell r="O29"/>
          <cell r="P29"/>
          <cell r="Q29"/>
          <cell r="R29"/>
          <cell r="S29"/>
          <cell r="T29" t="str">
            <v>N</v>
          </cell>
          <cell r="U29" t="str">
            <v>N</v>
          </cell>
          <cell r="V29" t="str">
            <v>A1321</v>
          </cell>
          <cell r="W29" t="str">
            <v>Financiële vaste activa: Leningen aan woningbouwcorporaties</v>
          </cell>
        </row>
        <row r="30">
          <cell r="A30">
            <v>10045</v>
          </cell>
          <cell r="B30" t="str">
            <v>Leningen aan deelnemingen</v>
          </cell>
          <cell r="C30" t="str">
            <v>F</v>
          </cell>
          <cell r="D30">
            <v>2017</v>
          </cell>
          <cell r="E30">
            <v>2099</v>
          </cell>
          <cell r="F30">
            <v>0</v>
          </cell>
          <cell r="G30"/>
          <cell r="H30"/>
          <cell r="I30"/>
          <cell r="J30">
            <v>0</v>
          </cell>
          <cell r="K30">
            <v>1</v>
          </cell>
          <cell r="L30"/>
          <cell r="M30"/>
          <cell r="N30"/>
          <cell r="O30"/>
          <cell r="P30"/>
          <cell r="Q30"/>
          <cell r="R30"/>
          <cell r="S30"/>
          <cell r="T30" t="str">
            <v>N</v>
          </cell>
          <cell r="U30" t="str">
            <v>N</v>
          </cell>
          <cell r="V30" t="str">
            <v>A1322</v>
          </cell>
          <cell r="W30" t="str">
            <v>Financiële vaste activa: Leningen aan deelnemingen</v>
          </cell>
        </row>
        <row r="31">
          <cell r="A31">
            <v>10046</v>
          </cell>
          <cell r="B31" t="str">
            <v>Leningen aan overige verbonden partijen</v>
          </cell>
          <cell r="C31" t="str">
            <v>F</v>
          </cell>
          <cell r="D31">
            <v>2017</v>
          </cell>
          <cell r="E31">
            <v>2099</v>
          </cell>
          <cell r="F31">
            <v>0</v>
          </cell>
          <cell r="G31"/>
          <cell r="H31"/>
          <cell r="I31"/>
          <cell r="J31">
            <v>0</v>
          </cell>
          <cell r="K31">
            <v>1</v>
          </cell>
          <cell r="L31"/>
          <cell r="M31"/>
          <cell r="N31"/>
          <cell r="O31"/>
          <cell r="P31"/>
          <cell r="Q31"/>
          <cell r="R31"/>
          <cell r="S31"/>
          <cell r="T31" t="str">
            <v>N</v>
          </cell>
          <cell r="U31" t="str">
            <v>N</v>
          </cell>
          <cell r="V31" t="str">
            <v>A1323</v>
          </cell>
          <cell r="W31" t="str">
            <v>Financiële vaste activa: Leningen aan overige verbonden partijen</v>
          </cell>
        </row>
        <row r="32">
          <cell r="A32">
            <v>10048</v>
          </cell>
          <cell r="B32" t="str">
            <v>Overige langlopende leningen</v>
          </cell>
          <cell r="C32" t="str">
            <v>F</v>
          </cell>
          <cell r="D32">
            <v>2017</v>
          </cell>
          <cell r="E32">
            <v>2099</v>
          </cell>
          <cell r="F32">
            <v>0</v>
          </cell>
          <cell r="G32"/>
          <cell r="H32"/>
          <cell r="I32"/>
          <cell r="J32">
            <v>0</v>
          </cell>
          <cell r="K32">
            <v>1</v>
          </cell>
          <cell r="L32"/>
          <cell r="M32"/>
          <cell r="N32"/>
          <cell r="O32"/>
          <cell r="P32"/>
          <cell r="Q32"/>
          <cell r="R32"/>
          <cell r="S32"/>
          <cell r="T32" t="str">
            <v>N</v>
          </cell>
          <cell r="U32" t="str">
            <v>N</v>
          </cell>
          <cell r="V32" t="str">
            <v>A1331b</v>
          </cell>
          <cell r="W32" t="str">
            <v>Financiële vaste activa: Overige langlopende leningen</v>
          </cell>
        </row>
        <row r="33">
          <cell r="A33">
            <v>10051</v>
          </cell>
          <cell r="B33" t="str">
            <v>Overige uitzettingen met looptijd langer dan 1 jr.</v>
          </cell>
          <cell r="C33" t="str">
            <v>F</v>
          </cell>
          <cell r="D33">
            <v>2017</v>
          </cell>
          <cell r="E33">
            <v>2099</v>
          </cell>
          <cell r="F33">
            <v>0</v>
          </cell>
          <cell r="G33"/>
          <cell r="H33"/>
          <cell r="I33"/>
          <cell r="J33">
            <v>0</v>
          </cell>
          <cell r="K33">
            <v>1</v>
          </cell>
          <cell r="L33"/>
          <cell r="M33"/>
          <cell r="N33"/>
          <cell r="O33"/>
          <cell r="P33"/>
          <cell r="Q33"/>
          <cell r="R33"/>
          <cell r="S33"/>
          <cell r="T33" t="str">
            <v>N</v>
          </cell>
          <cell r="U33" t="str">
            <v>N</v>
          </cell>
          <cell r="V33" t="str">
            <v>A1332c</v>
          </cell>
          <cell r="W33" t="str">
            <v>Financiële vaste activa: Overige uitzettingen met een looptijd &gt;= 1 jaar</v>
          </cell>
        </row>
        <row r="34">
          <cell r="A34">
            <v>10091</v>
          </cell>
          <cell r="B34" t="str">
            <v>Afschrijving kosten sluiten geldl./saldo (dis)agio</v>
          </cell>
          <cell r="C34" t="str">
            <v>F</v>
          </cell>
          <cell r="D34">
            <v>2017</v>
          </cell>
          <cell r="E34">
            <v>2099</v>
          </cell>
          <cell r="F34">
            <v>0</v>
          </cell>
          <cell r="G34"/>
          <cell r="H34"/>
          <cell r="I34"/>
          <cell r="J34">
            <v>0</v>
          </cell>
          <cell r="K34">
            <v>1</v>
          </cell>
          <cell r="L34"/>
          <cell r="M34"/>
          <cell r="N34"/>
          <cell r="O34"/>
          <cell r="P34"/>
          <cell r="Q34"/>
          <cell r="R34"/>
          <cell r="S34"/>
          <cell r="T34" t="str">
            <v>N</v>
          </cell>
          <cell r="U34" t="str">
            <v>N</v>
          </cell>
          <cell r="V34" t="str">
            <v>A111</v>
          </cell>
          <cell r="W34" t="str">
            <v>Immateriële vaste activa: Kosten verbonden aan sluiten geldlening en saldo agio/disagio</v>
          </cell>
        </row>
        <row r="35">
          <cell r="A35">
            <v>10092</v>
          </cell>
          <cell r="B35" t="str">
            <v>Afschrijving kosten onderz. en ontw. bep. actief</v>
          </cell>
          <cell r="C35" t="str">
            <v>F</v>
          </cell>
          <cell r="D35">
            <v>2017</v>
          </cell>
          <cell r="E35">
            <v>2099</v>
          </cell>
          <cell r="F35">
            <v>0</v>
          </cell>
          <cell r="G35"/>
          <cell r="H35"/>
          <cell r="I35"/>
          <cell r="J35">
            <v>0</v>
          </cell>
          <cell r="K35">
            <v>1</v>
          </cell>
          <cell r="L35"/>
          <cell r="M35"/>
          <cell r="N35"/>
          <cell r="O35"/>
          <cell r="P35"/>
          <cell r="Q35"/>
          <cell r="R35"/>
          <cell r="S35"/>
          <cell r="T35" t="str">
            <v>N</v>
          </cell>
          <cell r="U35" t="str">
            <v>N</v>
          </cell>
          <cell r="V35" t="str">
            <v>A112</v>
          </cell>
          <cell r="W35" t="str">
            <v>Immateriële vaste activa: Kosten onderzoek en ontwikkeling voor een bepaald actief</v>
          </cell>
        </row>
        <row r="36">
          <cell r="A36">
            <v>10094</v>
          </cell>
          <cell r="B36" t="str">
            <v>Afschrijving bijdragen aan activa derden</v>
          </cell>
          <cell r="C36" t="str">
            <v>F</v>
          </cell>
          <cell r="D36">
            <v>2017</v>
          </cell>
          <cell r="E36">
            <v>2099</v>
          </cell>
          <cell r="F36">
            <v>0</v>
          </cell>
          <cell r="G36"/>
          <cell r="H36"/>
          <cell r="I36"/>
          <cell r="J36">
            <v>0</v>
          </cell>
          <cell r="K36">
            <v>1</v>
          </cell>
          <cell r="L36"/>
          <cell r="M36"/>
          <cell r="N36"/>
          <cell r="O36"/>
          <cell r="P36"/>
          <cell r="Q36"/>
          <cell r="R36"/>
          <cell r="S36"/>
          <cell r="T36" t="str">
            <v>N</v>
          </cell>
          <cell r="U36" t="str">
            <v>N</v>
          </cell>
          <cell r="V36" t="str">
            <v>A113</v>
          </cell>
          <cell r="W36" t="str">
            <v>Immateriële vaste activa: Bijdragen aan activa in eigendom van derden</v>
          </cell>
        </row>
        <row r="37">
          <cell r="A37">
            <v>10302</v>
          </cell>
          <cell r="B37" t="str">
            <v>Rekening Courant 20014 Agentschap</v>
          </cell>
          <cell r="C37" t="str">
            <v>F</v>
          </cell>
          <cell r="D37">
            <v>2017</v>
          </cell>
          <cell r="E37">
            <v>2099</v>
          </cell>
          <cell r="F37">
            <v>0</v>
          </cell>
          <cell r="G37"/>
          <cell r="H37"/>
          <cell r="I37"/>
          <cell r="J37">
            <v>1</v>
          </cell>
          <cell r="K37">
            <v>1</v>
          </cell>
          <cell r="L37"/>
          <cell r="M37"/>
          <cell r="N37"/>
          <cell r="O37"/>
          <cell r="P37"/>
          <cell r="Q37"/>
          <cell r="R37"/>
          <cell r="S37"/>
          <cell r="T37" t="str">
            <v>N</v>
          </cell>
          <cell r="U37" t="str">
            <v>N</v>
          </cell>
          <cell r="V37" t="str">
            <v>A223a</v>
          </cell>
          <cell r="W37" t="str">
            <v>Uitzettingen: Rekening courant verhouding met het Rijk</v>
          </cell>
        </row>
        <row r="38">
          <cell r="A38">
            <v>10304</v>
          </cell>
          <cell r="B38" t="str">
            <v>BNG NL71BNGH0286701782 Schatkistbankieren</v>
          </cell>
          <cell r="C38" t="str">
            <v>F</v>
          </cell>
          <cell r="D38">
            <v>2017</v>
          </cell>
          <cell r="E38">
            <v>2099</v>
          </cell>
          <cell r="F38">
            <v>0</v>
          </cell>
          <cell r="G38"/>
          <cell r="H38"/>
          <cell r="I38"/>
          <cell r="J38">
            <v>1</v>
          </cell>
          <cell r="K38">
            <v>1</v>
          </cell>
          <cell r="L38"/>
          <cell r="M38"/>
          <cell r="N38"/>
          <cell r="O38"/>
          <cell r="P38"/>
          <cell r="Q38"/>
          <cell r="R38"/>
          <cell r="S38"/>
          <cell r="T38" t="str">
            <v>N</v>
          </cell>
          <cell r="U38" t="str">
            <v>N</v>
          </cell>
          <cell r="V38" t="str">
            <v>A23</v>
          </cell>
          <cell r="W38" t="str">
            <v>Liquide middelen (kas- en banksaldi)</v>
          </cell>
        </row>
        <row r="39">
          <cell r="A39">
            <v>10305</v>
          </cell>
          <cell r="B39" t="str">
            <v>Rekening Courant SVN - rekening 3531</v>
          </cell>
          <cell r="C39" t="str">
            <v>F</v>
          </cell>
          <cell r="D39">
            <v>2023</v>
          </cell>
          <cell r="E39">
            <v>2099</v>
          </cell>
          <cell r="F39">
            <v>0</v>
          </cell>
          <cell r="G39"/>
          <cell r="H39"/>
          <cell r="I39"/>
          <cell r="J39">
            <v>1</v>
          </cell>
          <cell r="K39">
            <v>1</v>
          </cell>
          <cell r="L39"/>
          <cell r="M39"/>
          <cell r="N39"/>
          <cell r="O39"/>
          <cell r="P39"/>
          <cell r="Q39"/>
          <cell r="R39"/>
          <cell r="S39"/>
          <cell r="T39" t="str">
            <v>N</v>
          </cell>
          <cell r="U39" t="str">
            <v>N</v>
          </cell>
          <cell r="V39" t="str">
            <v>A223b</v>
          </cell>
          <cell r="W39" t="str">
            <v>Uitzettingen: Rekening courant verhoudingen overige niet-financiële instellingen</v>
          </cell>
        </row>
        <row r="40">
          <cell r="A40">
            <v>10306</v>
          </cell>
          <cell r="B40" t="str">
            <v>Rekening Courant SVN - rekening 3533</v>
          </cell>
          <cell r="C40" t="str">
            <v>F</v>
          </cell>
          <cell r="D40">
            <v>2023</v>
          </cell>
          <cell r="E40">
            <v>2099</v>
          </cell>
          <cell r="F40">
            <v>0</v>
          </cell>
          <cell r="G40"/>
          <cell r="H40"/>
          <cell r="I40"/>
          <cell r="J40">
            <v>1</v>
          </cell>
          <cell r="K40">
            <v>1</v>
          </cell>
          <cell r="L40"/>
          <cell r="M40"/>
          <cell r="N40"/>
          <cell r="O40"/>
          <cell r="P40"/>
          <cell r="Q40"/>
          <cell r="R40"/>
          <cell r="S40"/>
          <cell r="T40" t="str">
            <v>N</v>
          </cell>
          <cell r="U40" t="str">
            <v>N</v>
          </cell>
          <cell r="V40" t="str">
            <v>A223b</v>
          </cell>
          <cell r="W40" t="str">
            <v>Uitzettingen: Rekening courant verhoudingen overige niet-financiële instellingen</v>
          </cell>
        </row>
        <row r="41">
          <cell r="A41">
            <v>10307</v>
          </cell>
          <cell r="B41" t="str">
            <v>Rekening Courant SVN - rekening 3534</v>
          </cell>
          <cell r="C41" t="str">
            <v>F</v>
          </cell>
          <cell r="D41">
            <v>2023</v>
          </cell>
          <cell r="E41">
            <v>2099</v>
          </cell>
          <cell r="F41">
            <v>0</v>
          </cell>
          <cell r="G41"/>
          <cell r="H41"/>
          <cell r="I41"/>
          <cell r="J41">
            <v>1</v>
          </cell>
          <cell r="K41">
            <v>1</v>
          </cell>
          <cell r="L41"/>
          <cell r="M41"/>
          <cell r="N41"/>
          <cell r="O41"/>
          <cell r="P41"/>
          <cell r="Q41"/>
          <cell r="R41"/>
          <cell r="S41"/>
          <cell r="T41" t="str">
            <v>N</v>
          </cell>
          <cell r="U41" t="str">
            <v>N</v>
          </cell>
          <cell r="V41" t="str">
            <v>A223b</v>
          </cell>
          <cell r="W41" t="str">
            <v>Uitzettingen: Rekening courant verhoudingen overige niet-financiële instellingen</v>
          </cell>
        </row>
        <row r="42">
          <cell r="A42">
            <v>10910</v>
          </cell>
          <cell r="B42" t="str">
            <v>Afschrijving MVA-EN Gronden en terreinen</v>
          </cell>
          <cell r="C42" t="str">
            <v>F</v>
          </cell>
          <cell r="D42">
            <v>2017</v>
          </cell>
          <cell r="E42">
            <v>2099</v>
          </cell>
          <cell r="F42">
            <v>0</v>
          </cell>
          <cell r="G42"/>
          <cell r="H42"/>
          <cell r="I42"/>
          <cell r="J42">
            <v>0</v>
          </cell>
          <cell r="K42">
            <v>1</v>
          </cell>
          <cell r="L42"/>
          <cell r="M42"/>
          <cell r="N42"/>
          <cell r="O42"/>
          <cell r="P42"/>
          <cell r="Q42"/>
          <cell r="R42"/>
          <cell r="S42"/>
          <cell r="T42" t="str">
            <v>N</v>
          </cell>
          <cell r="U42" t="str">
            <v>N</v>
          </cell>
          <cell r="V42" t="str">
            <v>A121</v>
          </cell>
          <cell r="W42" t="str">
            <v>Materiële vaste activa: Gronden en terreinen</v>
          </cell>
        </row>
        <row r="43">
          <cell r="A43">
            <v>10911</v>
          </cell>
          <cell r="B43" t="str">
            <v>Afschrijving MVA-MN Gronden en terreinen</v>
          </cell>
          <cell r="C43" t="str">
            <v>F</v>
          </cell>
          <cell r="D43">
            <v>2017</v>
          </cell>
          <cell r="E43">
            <v>2099</v>
          </cell>
          <cell r="F43">
            <v>0</v>
          </cell>
          <cell r="G43"/>
          <cell r="H43"/>
          <cell r="I43"/>
          <cell r="J43">
            <v>0</v>
          </cell>
          <cell r="K43">
            <v>1</v>
          </cell>
          <cell r="L43"/>
          <cell r="M43"/>
          <cell r="N43"/>
          <cell r="O43"/>
          <cell r="P43"/>
          <cell r="Q43"/>
          <cell r="R43"/>
          <cell r="S43"/>
          <cell r="T43" t="str">
            <v>N</v>
          </cell>
          <cell r="U43" t="str">
            <v>N</v>
          </cell>
          <cell r="V43" t="str">
            <v>A121</v>
          </cell>
          <cell r="W43" t="str">
            <v>Materiële vaste activa: Gronden en terreinen</v>
          </cell>
        </row>
        <row r="44">
          <cell r="A44">
            <v>10913</v>
          </cell>
          <cell r="B44" t="str">
            <v>Afschrijving woonruimten</v>
          </cell>
          <cell r="C44" t="str">
            <v>F</v>
          </cell>
          <cell r="D44">
            <v>2017</v>
          </cell>
          <cell r="E44">
            <v>2099</v>
          </cell>
          <cell r="F44">
            <v>0</v>
          </cell>
          <cell r="G44"/>
          <cell r="H44"/>
          <cell r="I44"/>
          <cell r="J44">
            <v>0</v>
          </cell>
          <cell r="K44">
            <v>1</v>
          </cell>
          <cell r="L44"/>
          <cell r="M44"/>
          <cell r="N44"/>
          <cell r="O44"/>
          <cell r="P44"/>
          <cell r="Q44"/>
          <cell r="R44"/>
          <cell r="S44"/>
          <cell r="T44" t="str">
            <v>N</v>
          </cell>
          <cell r="U44" t="str">
            <v>N</v>
          </cell>
          <cell r="V44" t="str">
            <v>A122</v>
          </cell>
          <cell r="W44" t="str">
            <v>Materiële vaste activa: Woonruimten</v>
          </cell>
        </row>
        <row r="45">
          <cell r="A45">
            <v>10914</v>
          </cell>
          <cell r="B45" t="str">
            <v>Afschrijving bedrijfsgebouwen</v>
          </cell>
          <cell r="C45" t="str">
            <v>F</v>
          </cell>
          <cell r="D45">
            <v>2017</v>
          </cell>
          <cell r="E45">
            <v>2099</v>
          </cell>
          <cell r="F45">
            <v>0</v>
          </cell>
          <cell r="G45"/>
          <cell r="H45"/>
          <cell r="I45"/>
          <cell r="J45">
            <v>0</v>
          </cell>
          <cell r="K45">
            <v>1</v>
          </cell>
          <cell r="L45"/>
          <cell r="M45"/>
          <cell r="N45"/>
          <cell r="O45"/>
          <cell r="P45"/>
          <cell r="Q45"/>
          <cell r="R45"/>
          <cell r="S45"/>
          <cell r="T45" t="str">
            <v>N</v>
          </cell>
          <cell r="U45" t="str">
            <v>N</v>
          </cell>
          <cell r="V45" t="str">
            <v>A123</v>
          </cell>
          <cell r="W45" t="str">
            <v>Materiële vaste activa: Bedrijfsgebouwen</v>
          </cell>
        </row>
        <row r="46">
          <cell r="A46">
            <v>10916</v>
          </cell>
          <cell r="B46" t="str">
            <v>Afschrijving MVA-EN Grond-, weg- en waterb. werken</v>
          </cell>
          <cell r="C46" t="str">
            <v>F</v>
          </cell>
          <cell r="D46">
            <v>2017</v>
          </cell>
          <cell r="E46">
            <v>2099</v>
          </cell>
          <cell r="F46">
            <v>0</v>
          </cell>
          <cell r="G46"/>
          <cell r="H46"/>
          <cell r="I46"/>
          <cell r="J46">
            <v>0</v>
          </cell>
          <cell r="K46">
            <v>1</v>
          </cell>
          <cell r="L46"/>
          <cell r="M46"/>
          <cell r="N46"/>
          <cell r="O46"/>
          <cell r="P46"/>
          <cell r="Q46"/>
          <cell r="R46"/>
          <cell r="S46"/>
          <cell r="T46" t="str">
            <v>N</v>
          </cell>
          <cell r="U46" t="str">
            <v>N</v>
          </cell>
          <cell r="V46" t="str">
            <v>A124</v>
          </cell>
          <cell r="W46" t="str">
            <v>Materiële vaste activa: Grond-, weg- en waterbouwkundige werken</v>
          </cell>
        </row>
        <row r="47">
          <cell r="A47">
            <v>10917</v>
          </cell>
          <cell r="B47" t="str">
            <v>Afschrijving MVA-MN Grond-, weg- en waterb. werken</v>
          </cell>
          <cell r="C47" t="str">
            <v>F</v>
          </cell>
          <cell r="D47">
            <v>2017</v>
          </cell>
          <cell r="E47">
            <v>2099</v>
          </cell>
          <cell r="F47">
            <v>0</v>
          </cell>
          <cell r="G47"/>
          <cell r="H47"/>
          <cell r="I47"/>
          <cell r="J47">
            <v>0</v>
          </cell>
          <cell r="K47">
            <v>1</v>
          </cell>
          <cell r="L47"/>
          <cell r="M47"/>
          <cell r="N47"/>
          <cell r="O47"/>
          <cell r="P47"/>
          <cell r="Q47"/>
          <cell r="R47"/>
          <cell r="S47"/>
          <cell r="T47" t="str">
            <v>N</v>
          </cell>
          <cell r="U47" t="str">
            <v>N</v>
          </cell>
          <cell r="V47" t="str">
            <v>A124</v>
          </cell>
          <cell r="W47" t="str">
            <v>Materiële vaste activa: Grond-, weg- en waterbouwkundige werken</v>
          </cell>
        </row>
        <row r="48">
          <cell r="A48">
            <v>10919</v>
          </cell>
          <cell r="B48" t="str">
            <v>Afschrijving vervoermiddelen</v>
          </cell>
          <cell r="C48" t="str">
            <v>F</v>
          </cell>
          <cell r="D48">
            <v>2017</v>
          </cell>
          <cell r="E48">
            <v>2099</v>
          </cell>
          <cell r="F48">
            <v>0</v>
          </cell>
          <cell r="G48"/>
          <cell r="H48"/>
          <cell r="I48"/>
          <cell r="J48">
            <v>0</v>
          </cell>
          <cell r="K48">
            <v>1</v>
          </cell>
          <cell r="L48"/>
          <cell r="M48"/>
          <cell r="N48"/>
          <cell r="O48"/>
          <cell r="P48"/>
          <cell r="Q48"/>
          <cell r="R48"/>
          <cell r="S48"/>
          <cell r="T48" t="str">
            <v>N</v>
          </cell>
          <cell r="U48" t="str">
            <v>N</v>
          </cell>
          <cell r="V48" t="str">
            <v>A125</v>
          </cell>
          <cell r="W48" t="str">
            <v>Materiële vaste activa: Vervoermiddelen</v>
          </cell>
        </row>
        <row r="49">
          <cell r="A49">
            <v>10921</v>
          </cell>
          <cell r="B49" t="str">
            <v>Afschrijving machines, apparaten en installaties</v>
          </cell>
          <cell r="C49" t="str">
            <v>F</v>
          </cell>
          <cell r="D49">
            <v>2017</v>
          </cell>
          <cell r="E49">
            <v>2099</v>
          </cell>
          <cell r="F49">
            <v>0</v>
          </cell>
          <cell r="G49"/>
          <cell r="H49"/>
          <cell r="I49"/>
          <cell r="J49">
            <v>0</v>
          </cell>
          <cell r="K49">
            <v>1</v>
          </cell>
          <cell r="L49"/>
          <cell r="M49"/>
          <cell r="N49"/>
          <cell r="O49"/>
          <cell r="P49"/>
          <cell r="Q49"/>
          <cell r="R49"/>
          <cell r="S49"/>
          <cell r="T49" t="str">
            <v>N</v>
          </cell>
          <cell r="U49" t="str">
            <v>N</v>
          </cell>
          <cell r="V49" t="str">
            <v>A126</v>
          </cell>
          <cell r="W49" t="str">
            <v>Materiële vaste activa: Machines, apparaten en installaties</v>
          </cell>
        </row>
        <row r="50">
          <cell r="A50">
            <v>10923</v>
          </cell>
          <cell r="B50" t="str">
            <v>Afschr. MVA-EN Overige materiële vaste activa</v>
          </cell>
          <cell r="C50" t="str">
            <v>F</v>
          </cell>
          <cell r="D50">
            <v>2017</v>
          </cell>
          <cell r="E50">
            <v>2099</v>
          </cell>
          <cell r="F50">
            <v>0</v>
          </cell>
          <cell r="G50"/>
          <cell r="H50"/>
          <cell r="I50"/>
          <cell r="J50">
            <v>0</v>
          </cell>
          <cell r="K50">
            <v>1</v>
          </cell>
          <cell r="L50"/>
          <cell r="M50"/>
          <cell r="N50"/>
          <cell r="O50"/>
          <cell r="P50"/>
          <cell r="Q50"/>
          <cell r="R50"/>
          <cell r="S50"/>
          <cell r="T50" t="str">
            <v>N</v>
          </cell>
          <cell r="U50" t="str">
            <v>N</v>
          </cell>
          <cell r="V50" t="str">
            <v>A129</v>
          </cell>
          <cell r="W50" t="str">
            <v>Materiële vaste activa: Overig</v>
          </cell>
        </row>
        <row r="51">
          <cell r="A51">
            <v>10924</v>
          </cell>
          <cell r="B51" t="str">
            <v>Afschr. MVA-MN Overige materiële vaste activa</v>
          </cell>
          <cell r="C51" t="str">
            <v>F</v>
          </cell>
          <cell r="D51">
            <v>2017</v>
          </cell>
          <cell r="E51">
            <v>2099</v>
          </cell>
          <cell r="F51">
            <v>0</v>
          </cell>
          <cell r="G51"/>
          <cell r="H51"/>
          <cell r="I51"/>
          <cell r="J51">
            <v>0</v>
          </cell>
          <cell r="K51">
            <v>1</v>
          </cell>
          <cell r="L51"/>
          <cell r="M51"/>
          <cell r="N51"/>
          <cell r="O51"/>
          <cell r="P51"/>
          <cell r="Q51"/>
          <cell r="R51"/>
          <cell r="S51"/>
          <cell r="T51" t="str">
            <v>N</v>
          </cell>
          <cell r="U51" t="str">
            <v>N</v>
          </cell>
          <cell r="V51" t="str">
            <v>A129</v>
          </cell>
          <cell r="W51" t="str">
            <v>Materiële vaste activa: Overig</v>
          </cell>
        </row>
        <row r="52">
          <cell r="A52">
            <v>10940</v>
          </cell>
          <cell r="B52" t="str">
            <v>Aflossing kapitaalverstrekking aan deelnemingen</v>
          </cell>
          <cell r="C52" t="str">
            <v>F</v>
          </cell>
          <cell r="D52">
            <v>2017</v>
          </cell>
          <cell r="E52">
            <v>2099</v>
          </cell>
          <cell r="F52">
            <v>0</v>
          </cell>
          <cell r="G52"/>
          <cell r="H52"/>
          <cell r="I52"/>
          <cell r="J52">
            <v>0</v>
          </cell>
          <cell r="K52">
            <v>1</v>
          </cell>
          <cell r="L52"/>
          <cell r="M52"/>
          <cell r="N52"/>
          <cell r="O52"/>
          <cell r="P52"/>
          <cell r="Q52"/>
          <cell r="R52"/>
          <cell r="S52"/>
          <cell r="T52" t="str">
            <v>N</v>
          </cell>
          <cell r="U52" t="str">
            <v>N</v>
          </cell>
          <cell r="V52" t="str">
            <v>A1311</v>
          </cell>
          <cell r="W52" t="str">
            <v>Financiële vaste activa: Kapitaalverstrekking aan deelnemingen</v>
          </cell>
        </row>
        <row r="53">
          <cell r="A53">
            <v>10941</v>
          </cell>
          <cell r="B53" t="str">
            <v>Aflossing kapitaalverstrekking aan Gem.regelingen</v>
          </cell>
          <cell r="C53" t="str">
            <v>F</v>
          </cell>
          <cell r="D53">
            <v>2017</v>
          </cell>
          <cell r="E53">
            <v>2099</v>
          </cell>
          <cell r="F53">
            <v>0</v>
          </cell>
          <cell r="G53"/>
          <cell r="H53"/>
          <cell r="I53"/>
          <cell r="J53">
            <v>0</v>
          </cell>
          <cell r="K53">
            <v>1</v>
          </cell>
          <cell r="L53"/>
          <cell r="M53"/>
          <cell r="N53"/>
          <cell r="O53"/>
          <cell r="P53"/>
          <cell r="Q53"/>
          <cell r="R53"/>
          <cell r="S53"/>
          <cell r="T53" t="str">
            <v>N</v>
          </cell>
          <cell r="U53" t="str">
            <v>N</v>
          </cell>
          <cell r="V53" t="str">
            <v>A1312</v>
          </cell>
          <cell r="W53" t="str">
            <v>Financiële vaste activa: Kapitaalverstrekking aan gemeenschappelijke regelingen</v>
          </cell>
        </row>
        <row r="54">
          <cell r="A54">
            <v>10942</v>
          </cell>
          <cell r="B54" t="str">
            <v>Afl. kapitaalverstr. aan ov. verbonden partijen</v>
          </cell>
          <cell r="C54" t="str">
            <v>F</v>
          </cell>
          <cell r="D54">
            <v>2017</v>
          </cell>
          <cell r="E54">
            <v>2099</v>
          </cell>
          <cell r="F54">
            <v>0</v>
          </cell>
          <cell r="G54"/>
          <cell r="H54"/>
          <cell r="I54"/>
          <cell r="J54">
            <v>0</v>
          </cell>
          <cell r="K54">
            <v>1</v>
          </cell>
          <cell r="L54"/>
          <cell r="M54"/>
          <cell r="N54"/>
          <cell r="O54"/>
          <cell r="P54"/>
          <cell r="Q54"/>
          <cell r="R54"/>
          <cell r="S54"/>
          <cell r="T54" t="str">
            <v>N</v>
          </cell>
          <cell r="U54" t="str">
            <v>N</v>
          </cell>
          <cell r="V54" t="str">
            <v>A1313</v>
          </cell>
          <cell r="W54" t="str">
            <v>Financiële vaste activa: Kapitaalverstrekking aan overige verbonden partijen</v>
          </cell>
        </row>
        <row r="55">
          <cell r="A55">
            <v>10944</v>
          </cell>
          <cell r="B55" t="str">
            <v>Aflossing leningen aan woningbouwcoporaties</v>
          </cell>
          <cell r="C55" t="str">
            <v>F</v>
          </cell>
          <cell r="D55">
            <v>2017</v>
          </cell>
          <cell r="E55">
            <v>2099</v>
          </cell>
          <cell r="F55">
            <v>0</v>
          </cell>
          <cell r="G55"/>
          <cell r="H55"/>
          <cell r="I55"/>
          <cell r="J55">
            <v>0</v>
          </cell>
          <cell r="K55">
            <v>1</v>
          </cell>
          <cell r="L55"/>
          <cell r="M55"/>
          <cell r="N55"/>
          <cell r="O55"/>
          <cell r="P55"/>
          <cell r="Q55"/>
          <cell r="R55"/>
          <cell r="S55"/>
          <cell r="T55" t="str">
            <v>N</v>
          </cell>
          <cell r="U55" t="str">
            <v>N</v>
          </cell>
          <cell r="V55" t="str">
            <v>A1321</v>
          </cell>
          <cell r="W55" t="str">
            <v>Financiële vaste activa: Leningen aan woningbouwcorporaties</v>
          </cell>
        </row>
        <row r="56">
          <cell r="A56">
            <v>10945</v>
          </cell>
          <cell r="B56" t="str">
            <v>Aflossing leningen aan deelnemingen</v>
          </cell>
          <cell r="C56" t="str">
            <v>F</v>
          </cell>
          <cell r="D56">
            <v>2017</v>
          </cell>
          <cell r="E56">
            <v>2099</v>
          </cell>
          <cell r="F56">
            <v>0</v>
          </cell>
          <cell r="G56"/>
          <cell r="H56"/>
          <cell r="I56"/>
          <cell r="J56">
            <v>0</v>
          </cell>
          <cell r="K56">
            <v>1</v>
          </cell>
          <cell r="L56"/>
          <cell r="M56"/>
          <cell r="N56"/>
          <cell r="O56"/>
          <cell r="P56"/>
          <cell r="Q56"/>
          <cell r="R56"/>
          <cell r="S56"/>
          <cell r="T56" t="str">
            <v>N</v>
          </cell>
          <cell r="U56" t="str">
            <v>N</v>
          </cell>
          <cell r="V56" t="str">
            <v>A1322</v>
          </cell>
          <cell r="W56" t="str">
            <v>Financiële vaste activa: Leningen aan deelnemingen</v>
          </cell>
        </row>
        <row r="57">
          <cell r="A57">
            <v>10946</v>
          </cell>
          <cell r="B57" t="str">
            <v>Aflossing leningen aan overige verbonden partijen</v>
          </cell>
          <cell r="C57" t="str">
            <v>F</v>
          </cell>
          <cell r="D57">
            <v>2017</v>
          </cell>
          <cell r="E57">
            <v>2099</v>
          </cell>
          <cell r="F57">
            <v>0</v>
          </cell>
          <cell r="G57"/>
          <cell r="H57"/>
          <cell r="I57"/>
          <cell r="J57">
            <v>0</v>
          </cell>
          <cell r="K57">
            <v>1</v>
          </cell>
          <cell r="L57"/>
          <cell r="M57"/>
          <cell r="N57"/>
          <cell r="O57"/>
          <cell r="P57"/>
          <cell r="Q57"/>
          <cell r="R57"/>
          <cell r="S57"/>
          <cell r="T57" t="str">
            <v>N</v>
          </cell>
          <cell r="U57" t="str">
            <v>N</v>
          </cell>
          <cell r="V57" t="str">
            <v>A1323</v>
          </cell>
          <cell r="W57" t="str">
            <v>Financiële vaste activa: Leningen aan overige verbonden partijen</v>
          </cell>
        </row>
        <row r="58">
          <cell r="A58">
            <v>10948</v>
          </cell>
          <cell r="B58" t="str">
            <v>Aflossing overige langlopende leningen</v>
          </cell>
          <cell r="C58" t="str">
            <v>F</v>
          </cell>
          <cell r="D58">
            <v>2017</v>
          </cell>
          <cell r="E58">
            <v>2099</v>
          </cell>
          <cell r="F58">
            <v>0</v>
          </cell>
          <cell r="G58"/>
          <cell r="H58"/>
          <cell r="I58"/>
          <cell r="J58">
            <v>0</v>
          </cell>
          <cell r="K58">
            <v>1</v>
          </cell>
          <cell r="L58"/>
          <cell r="M58"/>
          <cell r="N58"/>
          <cell r="O58"/>
          <cell r="P58"/>
          <cell r="Q58"/>
          <cell r="R58"/>
          <cell r="S58"/>
          <cell r="T58" t="str">
            <v>N</v>
          </cell>
          <cell r="U58" t="str">
            <v>N</v>
          </cell>
          <cell r="V58" t="str">
            <v>A1331b</v>
          </cell>
          <cell r="W58" t="str">
            <v>Financiële vaste activa: Overige langlopende leningen</v>
          </cell>
        </row>
        <row r="59">
          <cell r="A59">
            <v>10951</v>
          </cell>
          <cell r="B59" t="str">
            <v>Aflossing overige uitzettingen met lpt. &gt; 1 jr.</v>
          </cell>
          <cell r="C59" t="str">
            <v>F</v>
          </cell>
          <cell r="D59">
            <v>2017</v>
          </cell>
          <cell r="E59">
            <v>2099</v>
          </cell>
          <cell r="F59">
            <v>0</v>
          </cell>
          <cell r="G59"/>
          <cell r="H59"/>
          <cell r="I59"/>
          <cell r="J59">
            <v>0</v>
          </cell>
          <cell r="K59">
            <v>1</v>
          </cell>
          <cell r="L59"/>
          <cell r="M59"/>
          <cell r="N59"/>
          <cell r="O59"/>
          <cell r="P59"/>
          <cell r="Q59"/>
          <cell r="R59"/>
          <cell r="S59"/>
          <cell r="T59" t="str">
            <v>N</v>
          </cell>
          <cell r="U59" t="str">
            <v>N</v>
          </cell>
          <cell r="V59" t="str">
            <v>A1332c</v>
          </cell>
          <cell r="W59" t="str">
            <v>Financiële vaste activa: Overige uitzettingen met een looptijd &gt;= 1 jaar</v>
          </cell>
        </row>
        <row r="60">
          <cell r="A60">
            <v>11201</v>
          </cell>
          <cell r="B60" t="str">
            <v>Nog te ontvangen bedragen - overig</v>
          </cell>
          <cell r="C60" t="str">
            <v>F</v>
          </cell>
          <cell r="D60">
            <v>2017</v>
          </cell>
          <cell r="E60">
            <v>2098</v>
          </cell>
          <cell r="F60">
            <v>0</v>
          </cell>
          <cell r="G60"/>
          <cell r="H60"/>
          <cell r="I60"/>
          <cell r="J60">
            <v>1</v>
          </cell>
          <cell r="K60">
            <v>1</v>
          </cell>
          <cell r="L60"/>
          <cell r="M60"/>
          <cell r="N60"/>
          <cell r="O60"/>
          <cell r="P60"/>
          <cell r="Q60"/>
          <cell r="R60"/>
          <cell r="S60"/>
          <cell r="T60" t="str">
            <v>N</v>
          </cell>
          <cell r="U60" t="str">
            <v>N</v>
          </cell>
          <cell r="V60" t="str">
            <v>A29d</v>
          </cell>
          <cell r="W60" t="str">
            <v>Overlopende activa: Overige overlopende activa (niet-overheid)</v>
          </cell>
        </row>
        <row r="61">
          <cell r="A61">
            <v>11202</v>
          </cell>
          <cell r="B61" t="str">
            <v>Nog te ontvangen bedragen Grondexploitatie</v>
          </cell>
          <cell r="C61" t="str">
            <v>F</v>
          </cell>
          <cell r="D61">
            <v>2017</v>
          </cell>
          <cell r="E61">
            <v>2098</v>
          </cell>
          <cell r="F61">
            <v>0</v>
          </cell>
          <cell r="G61"/>
          <cell r="H61"/>
          <cell r="I61"/>
          <cell r="J61">
            <v>1</v>
          </cell>
          <cell r="K61">
            <v>1</v>
          </cell>
          <cell r="L61"/>
          <cell r="M61"/>
          <cell r="N61"/>
          <cell r="O61"/>
          <cell r="P61"/>
          <cell r="Q61"/>
          <cell r="R61"/>
          <cell r="S61"/>
          <cell r="T61" t="str">
            <v>N</v>
          </cell>
          <cell r="U61" t="str">
            <v>N</v>
          </cell>
          <cell r="V61" t="str">
            <v>A29d</v>
          </cell>
          <cell r="W61" t="str">
            <v>Overlopende activa: Overige overlopende activa (niet-overheid)</v>
          </cell>
        </row>
        <row r="62">
          <cell r="A62">
            <v>11203</v>
          </cell>
          <cell r="B62" t="str">
            <v>Vooruitbetaalde bedragen</v>
          </cell>
          <cell r="C62" t="str">
            <v>F</v>
          </cell>
          <cell r="D62">
            <v>2017</v>
          </cell>
          <cell r="E62">
            <v>2098</v>
          </cell>
          <cell r="F62">
            <v>0</v>
          </cell>
          <cell r="G62"/>
          <cell r="H62"/>
          <cell r="I62"/>
          <cell r="J62">
            <v>1</v>
          </cell>
          <cell r="K62">
            <v>1</v>
          </cell>
          <cell r="L62"/>
          <cell r="M62"/>
          <cell r="N62"/>
          <cell r="O62"/>
          <cell r="P62"/>
          <cell r="Q62"/>
          <cell r="R62"/>
          <cell r="S62"/>
          <cell r="T62" t="str">
            <v>N</v>
          </cell>
          <cell r="U62" t="str">
            <v>N</v>
          </cell>
          <cell r="V62" t="str">
            <v>A29d</v>
          </cell>
          <cell r="W62" t="str">
            <v>Overlopende activa: Overige overlopende activa (niet-overheid)</v>
          </cell>
        </row>
        <row r="63">
          <cell r="A63">
            <v>11204</v>
          </cell>
          <cell r="B63" t="str">
            <v>Verstrekken/verrekenen voorschot ABW/TW65-</v>
          </cell>
          <cell r="C63" t="str">
            <v>F</v>
          </cell>
          <cell r="D63">
            <v>2017</v>
          </cell>
          <cell r="E63">
            <v>2098</v>
          </cell>
          <cell r="F63">
            <v>0</v>
          </cell>
          <cell r="G63"/>
          <cell r="H63"/>
          <cell r="I63"/>
          <cell r="J63">
            <v>1</v>
          </cell>
          <cell r="K63">
            <v>1</v>
          </cell>
          <cell r="L63"/>
          <cell r="M63"/>
          <cell r="N63"/>
          <cell r="O63"/>
          <cell r="P63"/>
          <cell r="Q63"/>
          <cell r="R63"/>
          <cell r="S63"/>
          <cell r="T63" t="str">
            <v>N</v>
          </cell>
          <cell r="U63" t="str">
            <v>N</v>
          </cell>
          <cell r="V63" t="str">
            <v>A29d</v>
          </cell>
          <cell r="W63" t="str">
            <v>Overlopende activa: Overige overlopende activa (niet-overheid)</v>
          </cell>
        </row>
        <row r="64">
          <cell r="A64">
            <v>11205</v>
          </cell>
          <cell r="B64" t="str">
            <v>Nog te ontvangen bijdragen van het Rijk</v>
          </cell>
          <cell r="C64" t="str">
            <v>F</v>
          </cell>
          <cell r="D64">
            <v>2024</v>
          </cell>
          <cell r="E64">
            <v>2099</v>
          </cell>
          <cell r="F64">
            <v>0</v>
          </cell>
          <cell r="G64"/>
          <cell r="H64"/>
          <cell r="I64"/>
          <cell r="J64">
            <v>1</v>
          </cell>
          <cell r="K64">
            <v>1</v>
          </cell>
          <cell r="L64"/>
          <cell r="M64"/>
          <cell r="N64"/>
          <cell r="O64"/>
          <cell r="P64"/>
          <cell r="Q64"/>
          <cell r="R64"/>
          <cell r="S64"/>
          <cell r="T64" t="str">
            <v>N</v>
          </cell>
          <cell r="U64" t="str">
            <v>N</v>
          </cell>
          <cell r="V64" t="str">
            <v>A29b</v>
          </cell>
          <cell r="W64" t="str">
            <v>Overlopende activa: Nog te ontvangen bijdragen van het Rijk</v>
          </cell>
        </row>
        <row r="65">
          <cell r="A65">
            <v>11206</v>
          </cell>
          <cell r="B65" t="str">
            <v>Nog te ontvangen bijdragen van provincie</v>
          </cell>
          <cell r="C65" t="str">
            <v>F</v>
          </cell>
          <cell r="D65">
            <v>2025</v>
          </cell>
          <cell r="E65">
            <v>2099</v>
          </cell>
          <cell r="F65">
            <v>0</v>
          </cell>
          <cell r="G65"/>
          <cell r="H65"/>
          <cell r="I65"/>
          <cell r="J65">
            <v>1</v>
          </cell>
          <cell r="K65">
            <v>1</v>
          </cell>
          <cell r="L65"/>
          <cell r="M65"/>
          <cell r="N65"/>
          <cell r="O65"/>
          <cell r="P65"/>
          <cell r="Q65"/>
          <cell r="R65"/>
          <cell r="S65"/>
          <cell r="T65" t="str">
            <v>N</v>
          </cell>
          <cell r="U65" t="str">
            <v>N</v>
          </cell>
          <cell r="V65" t="str">
            <v>A29e</v>
          </cell>
          <cell r="W65" t="str">
            <v>Overlopende activa: Nog te ontvangen bijdragen van provincies</v>
          </cell>
        </row>
        <row r="66">
          <cell r="A66">
            <v>11206</v>
          </cell>
          <cell r="B66" t="str">
            <v>Nog te ontvangen bijdragen van provincie</v>
          </cell>
          <cell r="C66" t="str">
            <v>F</v>
          </cell>
          <cell r="D66">
            <v>2024</v>
          </cell>
          <cell r="E66">
            <v>2024</v>
          </cell>
          <cell r="F66">
            <v>0</v>
          </cell>
          <cell r="G66"/>
          <cell r="H66"/>
          <cell r="I66"/>
          <cell r="J66">
            <v>1</v>
          </cell>
          <cell r="K66">
            <v>1</v>
          </cell>
          <cell r="L66"/>
          <cell r="M66"/>
          <cell r="N66"/>
          <cell r="O66"/>
          <cell r="P66"/>
          <cell r="Q66"/>
          <cell r="R66"/>
          <cell r="S66"/>
          <cell r="T66" t="str">
            <v>N</v>
          </cell>
          <cell r="U66" t="str">
            <v>N</v>
          </cell>
          <cell r="V66" t="str">
            <v>A29c</v>
          </cell>
          <cell r="W66" t="str">
            <v>Overlopende activa: Nog te ontvangen bijdragen van overige overheid</v>
          </cell>
        </row>
        <row r="67">
          <cell r="A67">
            <v>11207</v>
          </cell>
          <cell r="B67" t="str">
            <v>Nog te ontvangen bijdragen van gem,gemeenten</v>
          </cell>
          <cell r="C67" t="str">
            <v>F</v>
          </cell>
          <cell r="D67">
            <v>2025</v>
          </cell>
          <cell r="E67">
            <v>2099</v>
          </cell>
          <cell r="F67">
            <v>0</v>
          </cell>
          <cell r="G67"/>
          <cell r="H67"/>
          <cell r="I67"/>
          <cell r="J67">
            <v>1</v>
          </cell>
          <cell r="K67">
            <v>1</v>
          </cell>
          <cell r="L67"/>
          <cell r="M67"/>
          <cell r="N67"/>
          <cell r="O67"/>
          <cell r="P67"/>
          <cell r="Q67"/>
          <cell r="R67"/>
          <cell r="S67"/>
          <cell r="T67" t="str">
            <v>N</v>
          </cell>
          <cell r="U67" t="str">
            <v>N</v>
          </cell>
          <cell r="V67" t="str">
            <v>A29f</v>
          </cell>
          <cell r="W67" t="str">
            <v>Overlopende activa: Nog te ontvangen bijdragen van gemeenten</v>
          </cell>
        </row>
        <row r="68">
          <cell r="A68">
            <v>11207</v>
          </cell>
          <cell r="B68" t="str">
            <v>Nog te ontvangen bijdragen van gemeenten</v>
          </cell>
          <cell r="C68" t="str">
            <v>F</v>
          </cell>
          <cell r="D68">
            <v>2024</v>
          </cell>
          <cell r="E68">
            <v>2024</v>
          </cell>
          <cell r="F68">
            <v>0</v>
          </cell>
          <cell r="G68"/>
          <cell r="H68"/>
          <cell r="I68"/>
          <cell r="J68">
            <v>1</v>
          </cell>
          <cell r="K68">
            <v>1</v>
          </cell>
          <cell r="L68"/>
          <cell r="M68"/>
          <cell r="N68"/>
          <cell r="O68"/>
          <cell r="P68"/>
          <cell r="Q68"/>
          <cell r="R68"/>
          <cell r="S68"/>
          <cell r="T68" t="str">
            <v>N</v>
          </cell>
          <cell r="U68" t="str">
            <v>N</v>
          </cell>
          <cell r="V68" t="str">
            <v>A29c</v>
          </cell>
          <cell r="W68" t="str">
            <v>Overlopende activa: Nog te ontvangen bijdragen van overige overheid</v>
          </cell>
        </row>
        <row r="69">
          <cell r="A69">
            <v>11208</v>
          </cell>
          <cell r="B69" t="str">
            <v>Nog te ontvangen bijdragen van overige overheden</v>
          </cell>
          <cell r="C69" t="str">
            <v>F</v>
          </cell>
          <cell r="D69">
            <v>2025</v>
          </cell>
          <cell r="E69">
            <v>2099</v>
          </cell>
          <cell r="F69">
            <v>0</v>
          </cell>
          <cell r="G69"/>
          <cell r="H69"/>
          <cell r="I69"/>
          <cell r="J69">
            <v>1</v>
          </cell>
          <cell r="K69">
            <v>1</v>
          </cell>
          <cell r="L69"/>
          <cell r="M69"/>
          <cell r="N69"/>
          <cell r="O69"/>
          <cell r="P69"/>
          <cell r="Q69"/>
          <cell r="R69"/>
          <cell r="S69"/>
          <cell r="T69" t="str">
            <v>N</v>
          </cell>
          <cell r="U69" t="str">
            <v>N</v>
          </cell>
          <cell r="V69" t="str">
            <v>A29g</v>
          </cell>
          <cell r="W69" t="str">
            <v>Overlopende activa: Nog te ontvangen bijdragen van overige overheden</v>
          </cell>
        </row>
        <row r="70">
          <cell r="A70">
            <v>11208</v>
          </cell>
          <cell r="B70" t="str">
            <v>Nog te ontvangen bijdragen van overige overheden</v>
          </cell>
          <cell r="C70" t="str">
            <v>F</v>
          </cell>
          <cell r="D70">
            <v>2024</v>
          </cell>
          <cell r="E70">
            <v>2024</v>
          </cell>
          <cell r="F70">
            <v>0</v>
          </cell>
          <cell r="G70"/>
          <cell r="H70"/>
          <cell r="I70"/>
          <cell r="J70">
            <v>1</v>
          </cell>
          <cell r="K70">
            <v>1</v>
          </cell>
          <cell r="L70"/>
          <cell r="M70"/>
          <cell r="N70"/>
          <cell r="O70"/>
          <cell r="P70"/>
          <cell r="Q70"/>
          <cell r="R70"/>
          <cell r="S70"/>
          <cell r="T70" t="str">
            <v>N</v>
          </cell>
          <cell r="U70" t="str">
            <v>N</v>
          </cell>
          <cell r="V70" t="str">
            <v>A29c</v>
          </cell>
          <cell r="W70" t="str">
            <v>Overlopende activa: Nog te ontvangen bijdragen van overige overheid</v>
          </cell>
        </row>
        <row r="71">
          <cell r="A71">
            <v>14000</v>
          </cell>
          <cell r="B71" t="str">
            <v>Debiteuren algemeen</v>
          </cell>
          <cell r="C71" t="str">
            <v>F</v>
          </cell>
          <cell r="D71">
            <v>2025</v>
          </cell>
          <cell r="E71">
            <v>2099</v>
          </cell>
          <cell r="F71">
            <v>0</v>
          </cell>
          <cell r="G71"/>
          <cell r="H71" t="str">
            <v>D</v>
          </cell>
          <cell r="I71"/>
          <cell r="J71">
            <v>1</v>
          </cell>
          <cell r="K71">
            <v>1</v>
          </cell>
          <cell r="L71"/>
          <cell r="M71"/>
          <cell r="N71"/>
          <cell r="O71"/>
          <cell r="P71"/>
          <cell r="Q71"/>
          <cell r="R71"/>
          <cell r="S71"/>
          <cell r="T71" t="str">
            <v>N</v>
          </cell>
          <cell r="U71" t="str">
            <v>N</v>
          </cell>
          <cell r="V71" t="str">
            <v>A224</v>
          </cell>
          <cell r="W71" t="str">
            <v>Uitzettingen: Overige vorderingen (niet-overheid)</v>
          </cell>
        </row>
        <row r="72">
          <cell r="A72">
            <v>14000</v>
          </cell>
          <cell r="B72" t="str">
            <v>Debiteuren algemeen</v>
          </cell>
          <cell r="C72" t="str">
            <v>F</v>
          </cell>
          <cell r="D72">
            <v>2017</v>
          </cell>
          <cell r="E72">
            <v>2024</v>
          </cell>
          <cell r="F72">
            <v>0</v>
          </cell>
          <cell r="G72"/>
          <cell r="H72" t="str">
            <v>D</v>
          </cell>
          <cell r="I72"/>
          <cell r="J72">
            <v>1</v>
          </cell>
          <cell r="K72">
            <v>1</v>
          </cell>
          <cell r="L72"/>
          <cell r="M72"/>
          <cell r="N72"/>
          <cell r="O72"/>
          <cell r="P72"/>
          <cell r="Q72"/>
          <cell r="R72"/>
          <cell r="S72"/>
          <cell r="T72" t="str">
            <v>N</v>
          </cell>
          <cell r="U72" t="str">
            <v>N</v>
          </cell>
          <cell r="V72" t="str">
            <v>A224</v>
          </cell>
          <cell r="W72" t="str">
            <v>Uitzettingen: Overige vorderingen</v>
          </cell>
        </row>
        <row r="73">
          <cell r="A73">
            <v>14001</v>
          </cell>
          <cell r="B73" t="str">
            <v>Vorderingen op gemeenten</v>
          </cell>
          <cell r="C73" t="str">
            <v>F</v>
          </cell>
          <cell r="D73">
            <v>2025</v>
          </cell>
          <cell r="E73">
            <v>2029</v>
          </cell>
          <cell r="F73">
            <v>0</v>
          </cell>
          <cell r="G73"/>
          <cell r="H73" t="str">
            <v>D</v>
          </cell>
          <cell r="I73"/>
          <cell r="J73">
            <v>1</v>
          </cell>
          <cell r="K73">
            <v>1</v>
          </cell>
          <cell r="L73"/>
          <cell r="M73"/>
          <cell r="N73"/>
          <cell r="O73"/>
          <cell r="P73"/>
          <cell r="Q73"/>
          <cell r="R73"/>
          <cell r="S73"/>
          <cell r="T73" t="str">
            <v>N</v>
          </cell>
          <cell r="U73" t="str">
            <v>N</v>
          </cell>
          <cell r="V73" t="str">
            <v>A221a</v>
          </cell>
          <cell r="W73" t="str">
            <v>Uitzettingen: Vorderingen op gemeenten</v>
          </cell>
        </row>
        <row r="74">
          <cell r="A74">
            <v>14001</v>
          </cell>
          <cell r="B74" t="str">
            <v>Vorderingen op gemeenten</v>
          </cell>
          <cell r="C74" t="str">
            <v>F</v>
          </cell>
          <cell r="D74">
            <v>2017</v>
          </cell>
          <cell r="E74">
            <v>2024</v>
          </cell>
          <cell r="F74">
            <v>0</v>
          </cell>
          <cell r="G74"/>
          <cell r="H74" t="str">
            <v>D</v>
          </cell>
          <cell r="I74"/>
          <cell r="J74">
            <v>1</v>
          </cell>
          <cell r="K74">
            <v>1</v>
          </cell>
          <cell r="L74"/>
          <cell r="M74"/>
          <cell r="N74"/>
          <cell r="O74"/>
          <cell r="P74"/>
          <cell r="Q74"/>
          <cell r="R74"/>
          <cell r="S74"/>
          <cell r="T74" t="str">
            <v>N</v>
          </cell>
          <cell r="U74" t="str">
            <v>N</v>
          </cell>
          <cell r="V74" t="str">
            <v>A221</v>
          </cell>
          <cell r="W74" t="str">
            <v>Uitzettingen: Vorderingen op openbare lichamen</v>
          </cell>
        </row>
        <row r="75">
          <cell r="A75">
            <v>14002</v>
          </cell>
          <cell r="B75" t="str">
            <v>Voorziening dubieuze debiteuren</v>
          </cell>
          <cell r="C75" t="str">
            <v>F</v>
          </cell>
          <cell r="D75">
            <v>2017</v>
          </cell>
          <cell r="E75">
            <v>2098</v>
          </cell>
          <cell r="F75">
            <v>0</v>
          </cell>
          <cell r="G75"/>
          <cell r="H75"/>
          <cell r="I75"/>
          <cell r="J75">
            <v>1</v>
          </cell>
          <cell r="K75">
            <v>1</v>
          </cell>
          <cell r="L75"/>
          <cell r="M75"/>
          <cell r="N75"/>
          <cell r="O75"/>
          <cell r="P75"/>
          <cell r="Q75"/>
          <cell r="R75"/>
          <cell r="S75"/>
          <cell r="T75" t="str">
            <v>N</v>
          </cell>
          <cell r="U75" t="str">
            <v>N</v>
          </cell>
          <cell r="V75" t="str">
            <v>A224</v>
          </cell>
          <cell r="W75" t="str">
            <v>Uitzettingen: Overige vorderingen (niet-overheid)</v>
          </cell>
        </row>
        <row r="76">
          <cell r="A76">
            <v>14003</v>
          </cell>
          <cell r="B76" t="str">
            <v>Vorderingen op gemeenschappelijke regelingen</v>
          </cell>
          <cell r="C76" t="str">
            <v>F</v>
          </cell>
          <cell r="D76">
            <v>2025</v>
          </cell>
          <cell r="E76">
            <v>2098</v>
          </cell>
          <cell r="F76">
            <v>0</v>
          </cell>
          <cell r="G76"/>
          <cell r="H76" t="str">
            <v>D</v>
          </cell>
          <cell r="I76"/>
          <cell r="J76">
            <v>1</v>
          </cell>
          <cell r="K76">
            <v>1</v>
          </cell>
          <cell r="L76"/>
          <cell r="M76"/>
          <cell r="N76"/>
          <cell r="O76"/>
          <cell r="P76"/>
          <cell r="Q76"/>
          <cell r="R76"/>
          <cell r="S76"/>
          <cell r="T76" t="str">
            <v>N</v>
          </cell>
          <cell r="U76" t="str">
            <v>N</v>
          </cell>
          <cell r="V76" t="str">
            <v>A221b</v>
          </cell>
          <cell r="W76" t="str">
            <v>Uitzettingen: Vorderingen op gemeenschappelijke regelingen</v>
          </cell>
        </row>
        <row r="77">
          <cell r="A77">
            <v>14003</v>
          </cell>
          <cell r="B77" t="str">
            <v>Vorderingen op gemeenschappelijke regelingen</v>
          </cell>
          <cell r="C77" t="str">
            <v>F</v>
          </cell>
          <cell r="D77">
            <v>2017</v>
          </cell>
          <cell r="E77">
            <v>2024</v>
          </cell>
          <cell r="F77">
            <v>0</v>
          </cell>
          <cell r="G77"/>
          <cell r="H77" t="str">
            <v>D</v>
          </cell>
          <cell r="I77"/>
          <cell r="J77">
            <v>1</v>
          </cell>
          <cell r="K77">
            <v>1</v>
          </cell>
          <cell r="L77"/>
          <cell r="M77"/>
          <cell r="N77"/>
          <cell r="O77"/>
          <cell r="P77"/>
          <cell r="Q77"/>
          <cell r="R77"/>
          <cell r="S77"/>
          <cell r="T77" t="str">
            <v>N</v>
          </cell>
          <cell r="U77" t="str">
            <v>N</v>
          </cell>
          <cell r="V77" t="str">
            <v>A221</v>
          </cell>
          <cell r="W77" t="str">
            <v>Uitzettingen: Vorderingen op openbare lichamen</v>
          </cell>
        </row>
        <row r="78">
          <cell r="A78">
            <v>14004</v>
          </cell>
          <cell r="B78" t="str">
            <v>Debiteuren Sociale Zaken</v>
          </cell>
          <cell r="C78" t="str">
            <v>F</v>
          </cell>
          <cell r="D78">
            <v>2017</v>
          </cell>
          <cell r="E78">
            <v>2098</v>
          </cell>
          <cell r="F78">
            <v>0</v>
          </cell>
          <cell r="G78"/>
          <cell r="H78"/>
          <cell r="I78"/>
          <cell r="J78">
            <v>1</v>
          </cell>
          <cell r="K78">
            <v>1</v>
          </cell>
          <cell r="L78"/>
          <cell r="M78"/>
          <cell r="N78"/>
          <cell r="O78"/>
          <cell r="P78"/>
          <cell r="Q78"/>
          <cell r="R78"/>
          <cell r="S78"/>
          <cell r="T78" t="str">
            <v>N</v>
          </cell>
          <cell r="U78" t="str">
            <v>N</v>
          </cell>
          <cell r="V78" t="str">
            <v>A224</v>
          </cell>
          <cell r="W78" t="str">
            <v>Uitzettingen: Overige vorderingen (niet-overheid)</v>
          </cell>
        </row>
        <row r="79">
          <cell r="A79">
            <v>14005</v>
          </cell>
          <cell r="B79" t="str">
            <v>Voorziening dubieuze debiteuren SoZa</v>
          </cell>
          <cell r="C79" t="str">
            <v>F</v>
          </cell>
          <cell r="D79">
            <v>2017</v>
          </cell>
          <cell r="E79">
            <v>2098</v>
          </cell>
          <cell r="F79">
            <v>0</v>
          </cell>
          <cell r="G79"/>
          <cell r="H79"/>
          <cell r="I79"/>
          <cell r="J79">
            <v>1</v>
          </cell>
          <cell r="K79">
            <v>1</v>
          </cell>
          <cell r="L79"/>
          <cell r="M79"/>
          <cell r="N79"/>
          <cell r="O79"/>
          <cell r="P79"/>
          <cell r="Q79"/>
          <cell r="R79"/>
          <cell r="S79"/>
          <cell r="T79" t="str">
            <v>N</v>
          </cell>
          <cell r="U79" t="str">
            <v>N</v>
          </cell>
          <cell r="V79" t="str">
            <v>A224</v>
          </cell>
          <cell r="W79" t="str">
            <v>Uitzettingen: Overige vorderingen (niet-overheid)</v>
          </cell>
        </row>
        <row r="80">
          <cell r="A80">
            <v>14006</v>
          </cell>
          <cell r="B80" t="str">
            <v>Debiteuren Sociale Zaken BBZ</v>
          </cell>
          <cell r="C80" t="str">
            <v>F</v>
          </cell>
          <cell r="D80">
            <v>2017</v>
          </cell>
          <cell r="E80">
            <v>2098</v>
          </cell>
          <cell r="F80">
            <v>0</v>
          </cell>
          <cell r="G80"/>
          <cell r="H80"/>
          <cell r="I80"/>
          <cell r="J80">
            <v>1</v>
          </cell>
          <cell r="K80">
            <v>1</v>
          </cell>
          <cell r="L80"/>
          <cell r="M80"/>
          <cell r="N80"/>
          <cell r="O80"/>
          <cell r="P80"/>
          <cell r="Q80"/>
          <cell r="R80"/>
          <cell r="S80"/>
          <cell r="T80" t="str">
            <v>N</v>
          </cell>
          <cell r="U80" t="str">
            <v>N</v>
          </cell>
          <cell r="V80" t="str">
            <v>A224</v>
          </cell>
          <cell r="W80" t="str">
            <v>Uitzettingen: Overige vorderingen (niet-overheid)</v>
          </cell>
        </row>
        <row r="81">
          <cell r="A81">
            <v>14007</v>
          </cell>
          <cell r="B81" t="str">
            <v>Debiteuren BBZ TOZO</v>
          </cell>
          <cell r="C81" t="str">
            <v>F</v>
          </cell>
          <cell r="D81">
            <v>2020</v>
          </cell>
          <cell r="E81">
            <v>2098</v>
          </cell>
          <cell r="F81">
            <v>0</v>
          </cell>
          <cell r="G81"/>
          <cell r="H81"/>
          <cell r="I81"/>
          <cell r="J81">
            <v>1</v>
          </cell>
          <cell r="K81">
            <v>1</v>
          </cell>
          <cell r="L81"/>
          <cell r="M81"/>
          <cell r="N81"/>
          <cell r="O81"/>
          <cell r="P81"/>
          <cell r="Q81"/>
          <cell r="R81"/>
          <cell r="S81"/>
          <cell r="T81" t="str">
            <v>N</v>
          </cell>
          <cell r="U81" t="str">
            <v>N</v>
          </cell>
          <cell r="V81" t="str">
            <v>A224</v>
          </cell>
          <cell r="W81" t="str">
            <v>Uitzettingen: Overige vorderingen (niet-overheid)</v>
          </cell>
        </row>
        <row r="82">
          <cell r="A82">
            <v>14008</v>
          </cell>
          <cell r="B82" t="str">
            <v>Vorderingen op overige overheden</v>
          </cell>
          <cell r="C82" t="str">
            <v>F</v>
          </cell>
          <cell r="D82">
            <v>2025</v>
          </cell>
          <cell r="E82">
            <v>2098</v>
          </cell>
          <cell r="F82">
            <v>0</v>
          </cell>
          <cell r="G82"/>
          <cell r="H82" t="str">
            <v>D</v>
          </cell>
          <cell r="I82"/>
          <cell r="J82">
            <v>1</v>
          </cell>
          <cell r="K82">
            <v>1</v>
          </cell>
          <cell r="L82"/>
          <cell r="M82"/>
          <cell r="N82"/>
          <cell r="O82"/>
          <cell r="P82"/>
          <cell r="Q82"/>
          <cell r="R82"/>
          <cell r="S82"/>
          <cell r="T82" t="str">
            <v>N</v>
          </cell>
          <cell r="U82" t="str">
            <v>N</v>
          </cell>
          <cell r="V82" t="str">
            <v>A221c</v>
          </cell>
          <cell r="W82" t="str">
            <v>Uitzettingen: Vorderingen op overige overheden</v>
          </cell>
        </row>
        <row r="83">
          <cell r="A83">
            <v>14008</v>
          </cell>
          <cell r="B83" t="str">
            <v>Vorderingen op overige overheden</v>
          </cell>
          <cell r="C83" t="str">
            <v>F</v>
          </cell>
          <cell r="D83">
            <v>2023</v>
          </cell>
          <cell r="E83">
            <v>2024</v>
          </cell>
          <cell r="F83">
            <v>0</v>
          </cell>
          <cell r="G83"/>
          <cell r="H83" t="str">
            <v>D</v>
          </cell>
          <cell r="I83"/>
          <cell r="J83">
            <v>1</v>
          </cell>
          <cell r="K83">
            <v>1</v>
          </cell>
          <cell r="L83"/>
          <cell r="M83"/>
          <cell r="N83"/>
          <cell r="O83"/>
          <cell r="P83"/>
          <cell r="Q83"/>
          <cell r="R83"/>
          <cell r="S83"/>
          <cell r="T83" t="str">
            <v>N</v>
          </cell>
          <cell r="U83" t="str">
            <v>N</v>
          </cell>
          <cell r="V83" t="str">
            <v>A221</v>
          </cell>
          <cell r="W83" t="str">
            <v>Uitzettingen: Vorderingen op openbare lichamen</v>
          </cell>
        </row>
        <row r="84">
          <cell r="A84">
            <v>14010</v>
          </cell>
          <cell r="B84" t="str">
            <v>Belastingdebiteuren</v>
          </cell>
          <cell r="C84" t="str">
            <v>F</v>
          </cell>
          <cell r="D84">
            <v>2017</v>
          </cell>
          <cell r="E84">
            <v>2098</v>
          </cell>
          <cell r="F84">
            <v>0</v>
          </cell>
          <cell r="G84"/>
          <cell r="H84"/>
          <cell r="I84"/>
          <cell r="J84">
            <v>1</v>
          </cell>
          <cell r="K84">
            <v>1</v>
          </cell>
          <cell r="L84"/>
          <cell r="M84"/>
          <cell r="N84"/>
          <cell r="O84"/>
          <cell r="P84"/>
          <cell r="Q84"/>
          <cell r="R84"/>
          <cell r="S84"/>
          <cell r="T84" t="str">
            <v>N</v>
          </cell>
          <cell r="U84" t="str">
            <v>N</v>
          </cell>
          <cell r="V84" t="str">
            <v>A224</v>
          </cell>
          <cell r="W84" t="str">
            <v>Uitzettingen: Overige vorderingen (niet-overheid)</v>
          </cell>
        </row>
        <row r="85">
          <cell r="A85">
            <v>14011</v>
          </cell>
          <cell r="B85" t="str">
            <v>Voorziening dubieuze Belastingdebiteuren</v>
          </cell>
          <cell r="C85" t="str">
            <v>F</v>
          </cell>
          <cell r="D85">
            <v>2017</v>
          </cell>
          <cell r="E85">
            <v>2098</v>
          </cell>
          <cell r="F85">
            <v>0</v>
          </cell>
          <cell r="G85"/>
          <cell r="H85"/>
          <cell r="I85"/>
          <cell r="J85">
            <v>1</v>
          </cell>
          <cell r="K85">
            <v>1</v>
          </cell>
          <cell r="L85"/>
          <cell r="M85"/>
          <cell r="N85"/>
          <cell r="O85"/>
          <cell r="P85"/>
          <cell r="Q85"/>
          <cell r="R85"/>
          <cell r="S85"/>
          <cell r="T85" t="str">
            <v>N</v>
          </cell>
          <cell r="U85" t="str">
            <v>N</v>
          </cell>
          <cell r="V85" t="str">
            <v>A224</v>
          </cell>
          <cell r="W85" t="str">
            <v>Uitzettingen: Overige vorderingen (niet-overheid)</v>
          </cell>
        </row>
        <row r="86">
          <cell r="A86">
            <v>14012</v>
          </cell>
          <cell r="B86" t="str">
            <v>Debiteuren Oekraïners Leefgeld</v>
          </cell>
          <cell r="C86" t="str">
            <v>F</v>
          </cell>
          <cell r="D86">
            <v>2023</v>
          </cell>
          <cell r="E86">
            <v>2098</v>
          </cell>
          <cell r="F86">
            <v>0</v>
          </cell>
          <cell r="G86"/>
          <cell r="H86"/>
          <cell r="I86"/>
          <cell r="J86">
            <v>1</v>
          </cell>
          <cell r="K86">
            <v>1</v>
          </cell>
          <cell r="L86"/>
          <cell r="M86"/>
          <cell r="N86"/>
          <cell r="O86"/>
          <cell r="P86"/>
          <cell r="Q86"/>
          <cell r="R86"/>
          <cell r="S86"/>
          <cell r="T86" t="str">
            <v>N</v>
          </cell>
          <cell r="U86" t="str">
            <v>N</v>
          </cell>
          <cell r="V86" t="str">
            <v>A224</v>
          </cell>
          <cell r="W86" t="str">
            <v>Uitzettingen: Overige vorderingen (niet-overheid)</v>
          </cell>
        </row>
        <row r="87">
          <cell r="A87">
            <v>14013</v>
          </cell>
          <cell r="B87" t="str">
            <v>Voorziening dub. debiteuren Oekraïners Leefgeld</v>
          </cell>
          <cell r="C87" t="str">
            <v>F</v>
          </cell>
          <cell r="D87">
            <v>2023</v>
          </cell>
          <cell r="E87">
            <v>2098</v>
          </cell>
          <cell r="F87">
            <v>0</v>
          </cell>
          <cell r="G87"/>
          <cell r="H87"/>
          <cell r="I87"/>
          <cell r="J87">
            <v>1</v>
          </cell>
          <cell r="K87">
            <v>1</v>
          </cell>
          <cell r="L87"/>
          <cell r="M87"/>
          <cell r="N87"/>
          <cell r="O87"/>
          <cell r="P87"/>
          <cell r="Q87"/>
          <cell r="R87"/>
          <cell r="S87"/>
          <cell r="T87" t="str">
            <v>N</v>
          </cell>
          <cell r="U87" t="str">
            <v>N</v>
          </cell>
          <cell r="V87" t="str">
            <v>A224</v>
          </cell>
          <cell r="W87" t="str">
            <v>Uitzettingen: Overige vorderingen (niet-overheid)</v>
          </cell>
        </row>
        <row r="88">
          <cell r="A88">
            <v>14014</v>
          </cell>
          <cell r="B88" t="str">
            <v>Debiteuren Oekraïners Eigen Bijdrage</v>
          </cell>
          <cell r="C88" t="str">
            <v>F</v>
          </cell>
          <cell r="D88">
            <v>2024</v>
          </cell>
          <cell r="E88">
            <v>2099</v>
          </cell>
          <cell r="F88">
            <v>0</v>
          </cell>
          <cell r="G88"/>
          <cell r="H88"/>
          <cell r="I88"/>
          <cell r="J88">
            <v>1</v>
          </cell>
          <cell r="K88">
            <v>1</v>
          </cell>
          <cell r="L88"/>
          <cell r="M88"/>
          <cell r="N88"/>
          <cell r="O88"/>
          <cell r="P88"/>
          <cell r="Q88"/>
          <cell r="R88"/>
          <cell r="S88"/>
          <cell r="T88" t="str">
            <v>N</v>
          </cell>
          <cell r="U88" t="str">
            <v>N</v>
          </cell>
          <cell r="V88" t="str">
            <v>A224</v>
          </cell>
          <cell r="W88" t="str">
            <v>Uitzettingen: Overige vorderingen (niet-overheid)</v>
          </cell>
        </row>
        <row r="89">
          <cell r="A89">
            <v>14015</v>
          </cell>
          <cell r="B89" t="str">
            <v>Voorziening dub. deb. Oekraïners Eigen bijdrage</v>
          </cell>
          <cell r="C89" t="str">
            <v>F</v>
          </cell>
          <cell r="D89">
            <v>2024</v>
          </cell>
          <cell r="E89">
            <v>2099</v>
          </cell>
          <cell r="F89">
            <v>0</v>
          </cell>
          <cell r="G89"/>
          <cell r="H89"/>
          <cell r="I89"/>
          <cell r="J89">
            <v>1</v>
          </cell>
          <cell r="K89">
            <v>1</v>
          </cell>
          <cell r="L89"/>
          <cell r="M89"/>
          <cell r="N89"/>
          <cell r="O89"/>
          <cell r="P89"/>
          <cell r="Q89"/>
          <cell r="R89"/>
          <cell r="S89"/>
          <cell r="T89" t="str">
            <v>N</v>
          </cell>
          <cell r="U89" t="str">
            <v>N</v>
          </cell>
          <cell r="V89" t="str">
            <v>A224</v>
          </cell>
          <cell r="W89" t="str">
            <v>Uitzettingen: Overige vorderingen (niet-overheid)</v>
          </cell>
        </row>
        <row r="90">
          <cell r="A90">
            <v>15000</v>
          </cell>
          <cell r="B90" t="str">
            <v>Opgenomen kasgeldleningen</v>
          </cell>
          <cell r="C90" t="str">
            <v>F</v>
          </cell>
          <cell r="D90">
            <v>2017</v>
          </cell>
          <cell r="E90">
            <v>2098</v>
          </cell>
          <cell r="F90">
            <v>0</v>
          </cell>
          <cell r="G90"/>
          <cell r="H90"/>
          <cell r="I90"/>
          <cell r="J90">
            <v>1</v>
          </cell>
          <cell r="K90">
            <v>1</v>
          </cell>
          <cell r="L90"/>
          <cell r="M90"/>
          <cell r="N90"/>
          <cell r="O90"/>
          <cell r="P90"/>
          <cell r="Q90"/>
          <cell r="R90"/>
          <cell r="S90"/>
          <cell r="T90" t="str">
            <v>N</v>
          </cell>
          <cell r="U90" t="str">
            <v>N</v>
          </cell>
          <cell r="V90" t="str">
            <v>P211b</v>
          </cell>
          <cell r="W90" t="str">
            <v>Vlottende schuld: Overige kasgeldleningen (niet-overheid)</v>
          </cell>
        </row>
        <row r="91">
          <cell r="A91">
            <v>16000</v>
          </cell>
          <cell r="B91" t="str">
            <v>Kas</v>
          </cell>
          <cell r="C91" t="str">
            <v>F</v>
          </cell>
          <cell r="D91">
            <v>2017</v>
          </cell>
          <cell r="E91">
            <v>2099</v>
          </cell>
          <cell r="F91">
            <v>0</v>
          </cell>
          <cell r="G91"/>
          <cell r="H91"/>
          <cell r="I91"/>
          <cell r="J91">
            <v>1</v>
          </cell>
          <cell r="K91">
            <v>1</v>
          </cell>
          <cell r="L91"/>
          <cell r="M91"/>
          <cell r="N91"/>
          <cell r="O91"/>
          <cell r="P91"/>
          <cell r="Q91"/>
          <cell r="R91"/>
          <cell r="S91"/>
          <cell r="T91" t="str">
            <v>N</v>
          </cell>
          <cell r="U91" t="str">
            <v>N</v>
          </cell>
          <cell r="V91" t="str">
            <v>A23</v>
          </cell>
          <cell r="W91" t="str">
            <v>Liquide middelen (kas- en banksaldi)</v>
          </cell>
        </row>
        <row r="92">
          <cell r="A92">
            <v>16005</v>
          </cell>
          <cell r="B92" t="str">
            <v>Kasverschillen</v>
          </cell>
          <cell r="C92" t="str">
            <v>F</v>
          </cell>
          <cell r="D92">
            <v>2017</v>
          </cell>
          <cell r="E92">
            <v>2098</v>
          </cell>
          <cell r="F92">
            <v>0</v>
          </cell>
          <cell r="G92"/>
          <cell r="H92"/>
          <cell r="I92"/>
          <cell r="J92">
            <v>1</v>
          </cell>
          <cell r="K92">
            <v>1</v>
          </cell>
          <cell r="L92"/>
          <cell r="M92"/>
          <cell r="N92"/>
          <cell r="O92"/>
          <cell r="P92"/>
          <cell r="Q92"/>
          <cell r="R92"/>
          <cell r="S92"/>
          <cell r="T92" t="str">
            <v>N</v>
          </cell>
          <cell r="U92" t="str">
            <v>N</v>
          </cell>
          <cell r="V92" t="str">
            <v>A29d</v>
          </cell>
          <cell r="W92" t="str">
            <v>Overlopende activa: Overige overlopende activa (niet-overheid)</v>
          </cell>
        </row>
        <row r="93">
          <cell r="A93">
            <v>16011</v>
          </cell>
          <cell r="B93" t="str">
            <v>BNG Klantcontactcentrum 28.50.65.866 Pinbetalingen</v>
          </cell>
          <cell r="C93" t="str">
            <v>F</v>
          </cell>
          <cell r="D93">
            <v>2017</v>
          </cell>
          <cell r="E93">
            <v>2099</v>
          </cell>
          <cell r="F93">
            <v>0</v>
          </cell>
          <cell r="G93"/>
          <cell r="H93"/>
          <cell r="I93"/>
          <cell r="J93">
            <v>1</v>
          </cell>
          <cell r="K93">
            <v>1</v>
          </cell>
          <cell r="L93"/>
          <cell r="M93"/>
          <cell r="N93"/>
          <cell r="O93"/>
          <cell r="P93"/>
          <cell r="Q93"/>
          <cell r="R93"/>
          <cell r="S93"/>
          <cell r="T93" t="str">
            <v>N</v>
          </cell>
          <cell r="U93" t="str">
            <v>N</v>
          </cell>
          <cell r="V93" t="str">
            <v>A23</v>
          </cell>
          <cell r="W93" t="str">
            <v>Liquide middelen (kas- en banksaldi)</v>
          </cell>
        </row>
        <row r="94">
          <cell r="A94">
            <v>16012</v>
          </cell>
          <cell r="B94" t="str">
            <v>NL12BNGH0285004956</v>
          </cell>
          <cell r="C94" t="str">
            <v>F</v>
          </cell>
          <cell r="D94">
            <v>2017</v>
          </cell>
          <cell r="E94">
            <v>2099</v>
          </cell>
          <cell r="F94">
            <v>0</v>
          </cell>
          <cell r="G94"/>
          <cell r="H94" t="str">
            <v>B</v>
          </cell>
          <cell r="I94"/>
          <cell r="J94">
            <v>1</v>
          </cell>
          <cell r="K94">
            <v>1</v>
          </cell>
          <cell r="L94"/>
          <cell r="M94"/>
          <cell r="N94"/>
          <cell r="O94"/>
          <cell r="P94"/>
          <cell r="Q94"/>
          <cell r="R94"/>
          <cell r="S94"/>
          <cell r="T94" t="str">
            <v>N</v>
          </cell>
          <cell r="U94" t="str">
            <v>N</v>
          </cell>
          <cell r="V94" t="str">
            <v>A23</v>
          </cell>
          <cell r="W94" t="str">
            <v>Liquide middelen (kas- en banksaldi)</v>
          </cell>
        </row>
        <row r="95">
          <cell r="A95">
            <v>16013</v>
          </cell>
          <cell r="B95" t="str">
            <v>BNG SoZa Overig 28.50.56.158</v>
          </cell>
          <cell r="C95" t="str">
            <v>F</v>
          </cell>
          <cell r="D95">
            <v>2017</v>
          </cell>
          <cell r="E95">
            <v>2099</v>
          </cell>
          <cell r="F95">
            <v>0</v>
          </cell>
          <cell r="G95"/>
          <cell r="H95"/>
          <cell r="I95"/>
          <cell r="J95">
            <v>1</v>
          </cell>
          <cell r="K95">
            <v>1</v>
          </cell>
          <cell r="L95"/>
          <cell r="M95"/>
          <cell r="N95"/>
          <cell r="O95"/>
          <cell r="P95"/>
          <cell r="Q95"/>
          <cell r="R95"/>
          <cell r="S95"/>
          <cell r="T95" t="str">
            <v>N</v>
          </cell>
          <cell r="U95" t="str">
            <v>N</v>
          </cell>
          <cell r="V95" t="str">
            <v>A23</v>
          </cell>
          <cell r="W95" t="str">
            <v>Liquide middelen (kas- en banksaldi)</v>
          </cell>
        </row>
        <row r="96">
          <cell r="A96">
            <v>16014</v>
          </cell>
          <cell r="B96" t="str">
            <v>BNG SoZa CAV-premies 28.51.11.647</v>
          </cell>
          <cell r="C96" t="str">
            <v>F</v>
          </cell>
          <cell r="D96">
            <v>2017</v>
          </cell>
          <cell r="E96">
            <v>2099</v>
          </cell>
          <cell r="F96">
            <v>0</v>
          </cell>
          <cell r="G96"/>
          <cell r="H96"/>
          <cell r="I96"/>
          <cell r="J96">
            <v>1</v>
          </cell>
          <cell r="K96">
            <v>1</v>
          </cell>
          <cell r="L96"/>
          <cell r="M96"/>
          <cell r="N96"/>
          <cell r="O96"/>
          <cell r="P96"/>
          <cell r="Q96"/>
          <cell r="R96"/>
          <cell r="S96"/>
          <cell r="T96" t="str">
            <v>N</v>
          </cell>
          <cell r="U96" t="str">
            <v>N</v>
          </cell>
          <cell r="V96" t="str">
            <v>A23</v>
          </cell>
          <cell r="W96" t="str">
            <v>Liquide middelen (kas- en banksaldi)</v>
          </cell>
        </row>
        <row r="97">
          <cell r="A97">
            <v>16015</v>
          </cell>
          <cell r="B97" t="str">
            <v>BNG Maatsch. Ontwikkeling 28.51.33.845</v>
          </cell>
          <cell r="C97" t="str">
            <v>F</v>
          </cell>
          <cell r="D97">
            <v>2017</v>
          </cell>
          <cell r="E97">
            <v>2099</v>
          </cell>
          <cell r="F97">
            <v>0</v>
          </cell>
          <cell r="G97"/>
          <cell r="H97"/>
          <cell r="I97"/>
          <cell r="J97">
            <v>1</v>
          </cell>
          <cell r="K97">
            <v>1</v>
          </cell>
          <cell r="L97"/>
          <cell r="M97"/>
          <cell r="N97"/>
          <cell r="O97"/>
          <cell r="P97"/>
          <cell r="Q97"/>
          <cell r="R97"/>
          <cell r="S97"/>
          <cell r="T97" t="str">
            <v>N</v>
          </cell>
          <cell r="U97" t="str">
            <v>N</v>
          </cell>
          <cell r="V97" t="str">
            <v>A23</v>
          </cell>
          <cell r="W97" t="str">
            <v>Liquide middelen (kas- en banksaldi)</v>
          </cell>
        </row>
        <row r="98">
          <cell r="A98">
            <v>16016</v>
          </cell>
          <cell r="B98" t="str">
            <v>Rabobank 33.59.28.900</v>
          </cell>
          <cell r="C98" t="str">
            <v>F</v>
          </cell>
          <cell r="D98">
            <v>2017</v>
          </cell>
          <cell r="E98">
            <v>2099</v>
          </cell>
          <cell r="F98">
            <v>0</v>
          </cell>
          <cell r="G98"/>
          <cell r="H98" t="str">
            <v>B</v>
          </cell>
          <cell r="I98"/>
          <cell r="J98">
            <v>1</v>
          </cell>
          <cell r="K98">
            <v>1</v>
          </cell>
          <cell r="L98"/>
          <cell r="M98"/>
          <cell r="N98"/>
          <cell r="O98"/>
          <cell r="P98"/>
          <cell r="Q98"/>
          <cell r="R98"/>
          <cell r="S98"/>
          <cell r="T98" t="str">
            <v>N</v>
          </cell>
          <cell r="U98" t="str">
            <v>N</v>
          </cell>
          <cell r="V98" t="str">
            <v>A23</v>
          </cell>
          <cell r="W98" t="str">
            <v>Liquide middelen (kas- en banksaldi)</v>
          </cell>
        </row>
        <row r="99">
          <cell r="A99">
            <v>16017</v>
          </cell>
          <cell r="B99" t="str">
            <v>BNG SDO 28.51.84.717</v>
          </cell>
          <cell r="C99" t="str">
            <v>F</v>
          </cell>
          <cell r="D99">
            <v>2022</v>
          </cell>
          <cell r="E99">
            <v>2099</v>
          </cell>
          <cell r="F99">
            <v>0</v>
          </cell>
          <cell r="G99"/>
          <cell r="H99"/>
          <cell r="I99"/>
          <cell r="J99">
            <v>1</v>
          </cell>
          <cell r="K99">
            <v>1</v>
          </cell>
          <cell r="L99"/>
          <cell r="M99"/>
          <cell r="N99"/>
          <cell r="O99"/>
          <cell r="P99"/>
          <cell r="Q99"/>
          <cell r="R99"/>
          <cell r="S99"/>
          <cell r="T99" t="str">
            <v>N</v>
          </cell>
          <cell r="U99" t="str">
            <v>N</v>
          </cell>
          <cell r="V99" t="str">
            <v>A23</v>
          </cell>
          <cell r="W99" t="str">
            <v>Liquide middelen (kas- en banksaldi)</v>
          </cell>
        </row>
        <row r="100">
          <cell r="A100">
            <v>16030</v>
          </cell>
          <cell r="B100" t="str">
            <v>Bedrijfsspaarrek./ uitzettingen direct opvraagbaar</v>
          </cell>
          <cell r="C100" t="str">
            <v>F</v>
          </cell>
          <cell r="D100">
            <v>2017</v>
          </cell>
          <cell r="E100">
            <v>2099</v>
          </cell>
          <cell r="F100">
            <v>0</v>
          </cell>
          <cell r="G100"/>
          <cell r="H100"/>
          <cell r="I100"/>
          <cell r="J100">
            <v>1</v>
          </cell>
          <cell r="K100">
            <v>1</v>
          </cell>
          <cell r="L100"/>
          <cell r="M100"/>
          <cell r="N100"/>
          <cell r="O100"/>
          <cell r="P100"/>
          <cell r="Q100"/>
          <cell r="R100"/>
          <cell r="S100"/>
          <cell r="T100" t="str">
            <v>N</v>
          </cell>
          <cell r="U100" t="str">
            <v>N</v>
          </cell>
          <cell r="V100" t="str">
            <v>A23</v>
          </cell>
          <cell r="W100" t="str">
            <v>Liquide middelen (kas- en banksaldi)</v>
          </cell>
        </row>
        <row r="101">
          <cell r="A101">
            <v>16032</v>
          </cell>
          <cell r="B101" t="str">
            <v>Kas Facilitair Service Punt</v>
          </cell>
          <cell r="C101" t="str">
            <v>F</v>
          </cell>
          <cell r="D101">
            <v>2017</v>
          </cell>
          <cell r="E101">
            <v>2099</v>
          </cell>
          <cell r="F101">
            <v>0</v>
          </cell>
          <cell r="G101"/>
          <cell r="H101"/>
          <cell r="I101"/>
          <cell r="J101">
            <v>1</v>
          </cell>
          <cell r="K101">
            <v>1</v>
          </cell>
          <cell r="L101"/>
          <cell r="M101"/>
          <cell r="N101"/>
          <cell r="O101"/>
          <cell r="P101"/>
          <cell r="Q101"/>
          <cell r="R101"/>
          <cell r="S101"/>
          <cell r="T101" t="str">
            <v>N</v>
          </cell>
          <cell r="U101" t="str">
            <v>N</v>
          </cell>
          <cell r="V101" t="str">
            <v>A23</v>
          </cell>
          <cell r="W101" t="str">
            <v>Liquide middelen (kas- en banksaldi)</v>
          </cell>
        </row>
        <row r="102">
          <cell r="A102">
            <v>16035</v>
          </cell>
          <cell r="B102" t="str">
            <v>Kas Klantcontactcentrum</v>
          </cell>
          <cell r="C102" t="str">
            <v>F</v>
          </cell>
          <cell r="D102">
            <v>2017</v>
          </cell>
          <cell r="E102">
            <v>2099</v>
          </cell>
          <cell r="F102">
            <v>0</v>
          </cell>
          <cell r="G102"/>
          <cell r="H102"/>
          <cell r="I102"/>
          <cell r="J102">
            <v>1</v>
          </cell>
          <cell r="K102">
            <v>1</v>
          </cell>
          <cell r="L102"/>
          <cell r="M102"/>
          <cell r="N102"/>
          <cell r="O102"/>
          <cell r="P102"/>
          <cell r="Q102"/>
          <cell r="R102"/>
          <cell r="S102"/>
          <cell r="T102" t="str">
            <v>N</v>
          </cell>
          <cell r="U102" t="str">
            <v>N</v>
          </cell>
          <cell r="V102" t="str">
            <v>A23</v>
          </cell>
          <cell r="W102" t="str">
            <v>Liquide middelen (kas- en banksaldi)</v>
          </cell>
        </row>
        <row r="103">
          <cell r="A103">
            <v>16036</v>
          </cell>
          <cell r="B103" t="str">
            <v>Kas Milieustraat</v>
          </cell>
          <cell r="C103" t="str">
            <v>F</v>
          </cell>
          <cell r="D103">
            <v>2019</v>
          </cell>
          <cell r="E103">
            <v>2099</v>
          </cell>
          <cell r="F103">
            <v>0</v>
          </cell>
          <cell r="G103"/>
          <cell r="H103"/>
          <cell r="I103"/>
          <cell r="J103">
            <v>1</v>
          </cell>
          <cell r="K103">
            <v>1</v>
          </cell>
          <cell r="L103"/>
          <cell r="M103"/>
          <cell r="N103"/>
          <cell r="O103"/>
          <cell r="P103"/>
          <cell r="Q103"/>
          <cell r="R103"/>
          <cell r="S103"/>
          <cell r="T103" t="str">
            <v>N</v>
          </cell>
          <cell r="U103" t="str">
            <v>N</v>
          </cell>
          <cell r="V103" t="str">
            <v>A23</v>
          </cell>
          <cell r="W103" t="str">
            <v>Liquide middelen (kas- en banksaldi)</v>
          </cell>
        </row>
        <row r="104">
          <cell r="A104">
            <v>16037</v>
          </cell>
          <cell r="B104" t="str">
            <v>Kas Storkstraat Vluchtelingen</v>
          </cell>
          <cell r="C104" t="str">
            <v>F</v>
          </cell>
          <cell r="D104">
            <v>2022</v>
          </cell>
          <cell r="E104">
            <v>2099</v>
          </cell>
          <cell r="F104">
            <v>0</v>
          </cell>
          <cell r="G104"/>
          <cell r="H104"/>
          <cell r="I104"/>
          <cell r="J104">
            <v>1</v>
          </cell>
          <cell r="K104">
            <v>1</v>
          </cell>
          <cell r="L104"/>
          <cell r="M104"/>
          <cell r="N104"/>
          <cell r="O104"/>
          <cell r="P104"/>
          <cell r="Q104"/>
          <cell r="R104"/>
          <cell r="S104"/>
          <cell r="T104" t="str">
            <v>N</v>
          </cell>
          <cell r="U104" t="str">
            <v>N</v>
          </cell>
          <cell r="V104" t="str">
            <v>A23</v>
          </cell>
          <cell r="W104" t="str">
            <v>Liquide middelen (kas- en banksaldi)</v>
          </cell>
        </row>
        <row r="105">
          <cell r="A105">
            <v>17005</v>
          </cell>
          <cell r="B105" t="str">
            <v>Vooruitontvangen bijdragen Rijk art. 49b BBV</v>
          </cell>
          <cell r="C105" t="str">
            <v>F</v>
          </cell>
          <cell r="D105">
            <v>2017</v>
          </cell>
          <cell r="E105">
            <v>2099</v>
          </cell>
          <cell r="F105">
            <v>0</v>
          </cell>
          <cell r="G105"/>
          <cell r="H105"/>
          <cell r="I105"/>
          <cell r="J105">
            <v>1</v>
          </cell>
          <cell r="K105">
            <v>1</v>
          </cell>
          <cell r="L105"/>
          <cell r="M105"/>
          <cell r="N105"/>
          <cell r="O105"/>
          <cell r="P105"/>
          <cell r="Q105"/>
          <cell r="R105"/>
          <cell r="S105"/>
          <cell r="T105" t="str">
            <v>N</v>
          </cell>
          <cell r="U105" t="str">
            <v>N</v>
          </cell>
          <cell r="V105" t="str">
            <v>P29b</v>
          </cell>
          <cell r="W105" t="str">
            <v>Overlopende passiva: Vooruit ontvangen bijdragen van het Rijk</v>
          </cell>
        </row>
        <row r="106">
          <cell r="A106">
            <v>17006</v>
          </cell>
          <cell r="B106" t="str">
            <v>Vooruitontvangen bijdragen Provincie art. 49b BBV</v>
          </cell>
          <cell r="C106" t="str">
            <v>F</v>
          </cell>
          <cell r="D106">
            <v>2025</v>
          </cell>
          <cell r="E106">
            <v>2099</v>
          </cell>
          <cell r="F106">
            <v>0</v>
          </cell>
          <cell r="G106"/>
          <cell r="H106"/>
          <cell r="I106"/>
          <cell r="J106">
            <v>1</v>
          </cell>
          <cell r="K106">
            <v>1</v>
          </cell>
          <cell r="L106"/>
          <cell r="M106"/>
          <cell r="N106"/>
          <cell r="O106"/>
          <cell r="P106"/>
          <cell r="Q106"/>
          <cell r="R106"/>
          <cell r="S106"/>
          <cell r="T106" t="str">
            <v>N</v>
          </cell>
          <cell r="U106" t="str">
            <v>N</v>
          </cell>
          <cell r="V106" t="str">
            <v>P29e</v>
          </cell>
          <cell r="W106" t="str">
            <v>Overlopende passiva: Vooruit ontvangen bijdragen van provincies</v>
          </cell>
        </row>
        <row r="107">
          <cell r="A107">
            <v>17006</v>
          </cell>
          <cell r="B107" t="str">
            <v>Vooruitontvangen bijdragen Provincie art. 49b BBV</v>
          </cell>
          <cell r="C107" t="str">
            <v>F</v>
          </cell>
          <cell r="D107">
            <v>2024</v>
          </cell>
          <cell r="E107">
            <v>2024</v>
          </cell>
          <cell r="F107">
            <v>0</v>
          </cell>
          <cell r="G107"/>
          <cell r="H107"/>
          <cell r="I107"/>
          <cell r="J107">
            <v>1</v>
          </cell>
          <cell r="K107">
            <v>1</v>
          </cell>
          <cell r="L107"/>
          <cell r="M107"/>
          <cell r="N107"/>
          <cell r="O107"/>
          <cell r="P107"/>
          <cell r="Q107"/>
          <cell r="R107"/>
          <cell r="S107"/>
          <cell r="T107" t="str">
            <v>N</v>
          </cell>
          <cell r="U107" t="str">
            <v>N</v>
          </cell>
          <cell r="V107" t="str">
            <v>P29c</v>
          </cell>
          <cell r="W107" t="str">
            <v>Overlopende passiva: Vooruit ontvangen bijdragen van overige overheid</v>
          </cell>
        </row>
        <row r="108">
          <cell r="A108">
            <v>17007</v>
          </cell>
          <cell r="B108" t="str">
            <v>Vooruitontvangen bijdragen Gemeenten art. 49b BBV</v>
          </cell>
          <cell r="C108" t="str">
            <v>F</v>
          </cell>
          <cell r="D108">
            <v>2025</v>
          </cell>
          <cell r="E108">
            <v>2099</v>
          </cell>
          <cell r="F108">
            <v>0</v>
          </cell>
          <cell r="G108"/>
          <cell r="H108"/>
          <cell r="I108"/>
          <cell r="J108">
            <v>1</v>
          </cell>
          <cell r="K108">
            <v>1</v>
          </cell>
          <cell r="L108"/>
          <cell r="M108"/>
          <cell r="N108"/>
          <cell r="O108"/>
          <cell r="P108"/>
          <cell r="Q108"/>
          <cell r="R108"/>
          <cell r="S108"/>
          <cell r="T108" t="str">
            <v>N</v>
          </cell>
          <cell r="U108" t="str">
            <v>N</v>
          </cell>
          <cell r="V108" t="str">
            <v>P29f</v>
          </cell>
          <cell r="W108" t="str">
            <v>Overlopende passiva: Vooruit ontvangen bijdragen van gemeenten</v>
          </cell>
        </row>
        <row r="109">
          <cell r="A109">
            <v>17007</v>
          </cell>
          <cell r="B109" t="str">
            <v>Vooruitontvangen bijdragen Gemeenten art. 49b BBV</v>
          </cell>
          <cell r="C109" t="str">
            <v>F</v>
          </cell>
          <cell r="D109">
            <v>2024</v>
          </cell>
          <cell r="E109">
            <v>2024</v>
          </cell>
          <cell r="F109">
            <v>0</v>
          </cell>
          <cell r="G109"/>
          <cell r="H109"/>
          <cell r="I109"/>
          <cell r="J109">
            <v>1</v>
          </cell>
          <cell r="K109">
            <v>1</v>
          </cell>
          <cell r="L109"/>
          <cell r="M109"/>
          <cell r="N109"/>
          <cell r="O109"/>
          <cell r="P109"/>
          <cell r="Q109"/>
          <cell r="R109"/>
          <cell r="S109"/>
          <cell r="T109" t="str">
            <v>N</v>
          </cell>
          <cell r="U109" t="str">
            <v>N</v>
          </cell>
          <cell r="V109" t="str">
            <v>P29c</v>
          </cell>
          <cell r="W109" t="str">
            <v>Overlopende passiva: Vooruit ontvangen bijdragen van overige overheid</v>
          </cell>
        </row>
        <row r="110">
          <cell r="A110">
            <v>17008</v>
          </cell>
          <cell r="B110" t="str">
            <v>Vooruitontvangen bijdr. Ov. overheden art. 49b BBV</v>
          </cell>
          <cell r="C110" t="str">
            <v>F</v>
          </cell>
          <cell r="D110">
            <v>2025</v>
          </cell>
          <cell r="E110">
            <v>2099</v>
          </cell>
          <cell r="F110">
            <v>0</v>
          </cell>
          <cell r="G110"/>
          <cell r="H110"/>
          <cell r="I110"/>
          <cell r="J110">
            <v>1</v>
          </cell>
          <cell r="K110">
            <v>1</v>
          </cell>
          <cell r="L110"/>
          <cell r="M110"/>
          <cell r="N110"/>
          <cell r="O110"/>
          <cell r="P110"/>
          <cell r="Q110"/>
          <cell r="R110"/>
          <cell r="S110"/>
          <cell r="T110" t="str">
            <v>N</v>
          </cell>
          <cell r="U110" t="str">
            <v>N</v>
          </cell>
          <cell r="V110" t="str">
            <v>P29g</v>
          </cell>
          <cell r="W110" t="str">
            <v>Overlopende passiva: Vooruit ontvangen bijdragen van overige overheden</v>
          </cell>
        </row>
        <row r="111">
          <cell r="A111">
            <v>17008</v>
          </cell>
          <cell r="B111" t="str">
            <v>Vooruitontvangen bijdr. Ov. overheden art. 49b BBV</v>
          </cell>
          <cell r="C111" t="str">
            <v>F</v>
          </cell>
          <cell r="D111">
            <v>2024</v>
          </cell>
          <cell r="E111">
            <v>2024</v>
          </cell>
          <cell r="F111">
            <v>0</v>
          </cell>
          <cell r="G111"/>
          <cell r="H111"/>
          <cell r="I111"/>
          <cell r="J111">
            <v>1</v>
          </cell>
          <cell r="K111">
            <v>1</v>
          </cell>
          <cell r="L111"/>
          <cell r="M111"/>
          <cell r="N111"/>
          <cell r="O111"/>
          <cell r="P111"/>
          <cell r="Q111"/>
          <cell r="R111"/>
          <cell r="S111"/>
          <cell r="T111" t="str">
            <v>N</v>
          </cell>
          <cell r="U111" t="str">
            <v>N</v>
          </cell>
          <cell r="V111" t="str">
            <v>P29c</v>
          </cell>
          <cell r="W111" t="str">
            <v>Overlopende passiva: Vooruit ontvangen bijdragen van overige overheid</v>
          </cell>
        </row>
        <row r="112">
          <cell r="A112">
            <v>17200</v>
          </cell>
          <cell r="B112" t="str">
            <v>Vooruitontvangen bedragen</v>
          </cell>
          <cell r="C112" t="str">
            <v>F</v>
          </cell>
          <cell r="D112">
            <v>2017</v>
          </cell>
          <cell r="E112">
            <v>2098</v>
          </cell>
          <cell r="F112">
            <v>0</v>
          </cell>
          <cell r="G112"/>
          <cell r="H112"/>
          <cell r="I112"/>
          <cell r="J112">
            <v>1</v>
          </cell>
          <cell r="K112">
            <v>1</v>
          </cell>
          <cell r="L112"/>
          <cell r="M112"/>
          <cell r="N112"/>
          <cell r="O112"/>
          <cell r="P112"/>
          <cell r="Q112"/>
          <cell r="R112"/>
          <cell r="S112"/>
          <cell r="T112" t="str">
            <v>N</v>
          </cell>
          <cell r="U112" t="str">
            <v>N</v>
          </cell>
          <cell r="V112" t="str">
            <v>P29d</v>
          </cell>
          <cell r="W112" t="str">
            <v>Overlopende passiva: Overige overlopende passiva (niet-overheid)</v>
          </cell>
        </row>
        <row r="113">
          <cell r="A113">
            <v>17202</v>
          </cell>
          <cell r="B113" t="str">
            <v>Nog te betalen bedragen</v>
          </cell>
          <cell r="C113" t="str">
            <v>F</v>
          </cell>
          <cell r="D113">
            <v>2017</v>
          </cell>
          <cell r="E113">
            <v>2098</v>
          </cell>
          <cell r="F113">
            <v>0</v>
          </cell>
          <cell r="G113"/>
          <cell r="H113"/>
          <cell r="I113"/>
          <cell r="J113">
            <v>1</v>
          </cell>
          <cell r="K113">
            <v>1</v>
          </cell>
          <cell r="L113"/>
          <cell r="M113"/>
          <cell r="N113"/>
          <cell r="O113"/>
          <cell r="P113"/>
          <cell r="Q113"/>
          <cell r="R113"/>
          <cell r="S113"/>
          <cell r="T113" t="str">
            <v>N</v>
          </cell>
          <cell r="U113" t="str">
            <v>N</v>
          </cell>
          <cell r="V113" t="str">
            <v>P29d</v>
          </cell>
          <cell r="W113" t="str">
            <v>Overlopende passiva: Overige overlopende passiva (niet-overheid)</v>
          </cell>
        </row>
        <row r="114">
          <cell r="A114">
            <v>17203</v>
          </cell>
          <cell r="B114" t="str">
            <v>Nog te betalen bedragen Grondbedrijf</v>
          </cell>
          <cell r="C114" t="str">
            <v>F</v>
          </cell>
          <cell r="D114">
            <v>2017</v>
          </cell>
          <cell r="E114">
            <v>2098</v>
          </cell>
          <cell r="F114">
            <v>0</v>
          </cell>
          <cell r="G114"/>
          <cell r="H114"/>
          <cell r="I114"/>
          <cell r="J114">
            <v>1</v>
          </cell>
          <cell r="K114">
            <v>1</v>
          </cell>
          <cell r="L114"/>
          <cell r="M114"/>
          <cell r="N114"/>
          <cell r="O114"/>
          <cell r="P114"/>
          <cell r="Q114"/>
          <cell r="R114"/>
          <cell r="S114"/>
          <cell r="T114" t="str">
            <v>N</v>
          </cell>
          <cell r="U114" t="str">
            <v>N</v>
          </cell>
          <cell r="V114" t="str">
            <v>P29d</v>
          </cell>
          <cell r="W114" t="str">
            <v>Overlopende passiva: Overige overlopende passiva (niet-overheid)</v>
          </cell>
        </row>
        <row r="115">
          <cell r="A115">
            <v>17204</v>
          </cell>
          <cell r="B115" t="str">
            <v>Ontvangsten nota's sport Woningstichting Leusden</v>
          </cell>
          <cell r="C115" t="str">
            <v>F</v>
          </cell>
          <cell r="D115">
            <v>2017</v>
          </cell>
          <cell r="E115">
            <v>2098</v>
          </cell>
          <cell r="F115">
            <v>0</v>
          </cell>
          <cell r="G115"/>
          <cell r="H115"/>
          <cell r="I115"/>
          <cell r="J115">
            <v>1</v>
          </cell>
          <cell r="K115">
            <v>1</v>
          </cell>
          <cell r="L115"/>
          <cell r="M115"/>
          <cell r="N115"/>
          <cell r="O115"/>
          <cell r="P115"/>
          <cell r="Q115"/>
          <cell r="R115"/>
          <cell r="S115"/>
          <cell r="T115" t="str">
            <v>N</v>
          </cell>
          <cell r="U115" t="str">
            <v>N</v>
          </cell>
          <cell r="V115" t="str">
            <v>P29d</v>
          </cell>
          <cell r="W115" t="str">
            <v>Overlopende passiva: Overige overlopende passiva (niet-overheid)</v>
          </cell>
        </row>
        <row r="116">
          <cell r="A116">
            <v>17205</v>
          </cell>
          <cell r="B116" t="str">
            <v>Nog te verrekenen BBZ</v>
          </cell>
          <cell r="C116" t="str">
            <v>F</v>
          </cell>
          <cell r="D116">
            <v>2017</v>
          </cell>
          <cell r="E116">
            <v>2098</v>
          </cell>
          <cell r="F116">
            <v>0</v>
          </cell>
          <cell r="G116"/>
          <cell r="H116"/>
          <cell r="I116"/>
          <cell r="J116">
            <v>1</v>
          </cell>
          <cell r="K116">
            <v>1</v>
          </cell>
          <cell r="L116"/>
          <cell r="M116"/>
          <cell r="N116"/>
          <cell r="O116"/>
          <cell r="P116"/>
          <cell r="Q116"/>
          <cell r="R116"/>
          <cell r="S116"/>
          <cell r="T116" t="str">
            <v>N</v>
          </cell>
          <cell r="U116" t="str">
            <v>N</v>
          </cell>
          <cell r="V116" t="str">
            <v>P29d</v>
          </cell>
          <cell r="W116" t="str">
            <v>Overlopende passiva: Overige overlopende passiva (niet-overheid)</v>
          </cell>
        </row>
        <row r="117">
          <cell r="A117">
            <v>17230</v>
          </cell>
          <cell r="B117" t="str">
            <v>Nog te verrekenen TOZO</v>
          </cell>
          <cell r="C117" t="str">
            <v>F</v>
          </cell>
          <cell r="D117">
            <v>2020</v>
          </cell>
          <cell r="E117">
            <v>2098</v>
          </cell>
          <cell r="F117">
            <v>0</v>
          </cell>
          <cell r="G117"/>
          <cell r="H117"/>
          <cell r="I117"/>
          <cell r="J117">
            <v>1</v>
          </cell>
          <cell r="K117">
            <v>1</v>
          </cell>
          <cell r="L117"/>
          <cell r="M117"/>
          <cell r="N117"/>
          <cell r="O117"/>
          <cell r="P117"/>
          <cell r="Q117"/>
          <cell r="R117"/>
          <cell r="S117"/>
          <cell r="T117" t="str">
            <v>N</v>
          </cell>
          <cell r="U117" t="str">
            <v>N</v>
          </cell>
          <cell r="V117" t="str">
            <v>P29d</v>
          </cell>
          <cell r="W117" t="str">
            <v>Overlopende passiva: Overige overlopende passiva (niet-overheid)</v>
          </cell>
        </row>
        <row r="118">
          <cell r="A118">
            <v>18000</v>
          </cell>
          <cell r="B118" t="str">
            <v>Crediteuren</v>
          </cell>
          <cell r="C118" t="str">
            <v>F</v>
          </cell>
          <cell r="D118">
            <v>2017</v>
          </cell>
          <cell r="E118">
            <v>2099</v>
          </cell>
          <cell r="F118">
            <v>0</v>
          </cell>
          <cell r="G118"/>
          <cell r="H118" t="str">
            <v>C</v>
          </cell>
          <cell r="I118"/>
          <cell r="J118">
            <v>1</v>
          </cell>
          <cell r="K118">
            <v>1</v>
          </cell>
          <cell r="L118"/>
          <cell r="M118"/>
          <cell r="N118"/>
          <cell r="O118"/>
          <cell r="P118"/>
          <cell r="Q118"/>
          <cell r="R118"/>
          <cell r="S118"/>
          <cell r="T118" t="str">
            <v>N</v>
          </cell>
          <cell r="U118" t="str">
            <v>N</v>
          </cell>
          <cell r="V118" t="str">
            <v>P213</v>
          </cell>
          <cell r="W118" t="str">
            <v>Vlottende schuld: Overige vlottende schulden</v>
          </cell>
        </row>
        <row r="119">
          <cell r="A119">
            <v>18004</v>
          </cell>
          <cell r="B119" t="str">
            <v>Automatische betalingen</v>
          </cell>
          <cell r="C119" t="str">
            <v>F</v>
          </cell>
          <cell r="D119">
            <v>2017</v>
          </cell>
          <cell r="E119">
            <v>2099</v>
          </cell>
          <cell r="F119">
            <v>0</v>
          </cell>
          <cell r="G119"/>
          <cell r="H119"/>
          <cell r="I119"/>
          <cell r="J119">
            <v>1</v>
          </cell>
          <cell r="K119">
            <v>1</v>
          </cell>
          <cell r="L119"/>
          <cell r="M119"/>
          <cell r="N119"/>
          <cell r="O119"/>
          <cell r="P119"/>
          <cell r="Q119"/>
          <cell r="R119"/>
          <cell r="S119"/>
          <cell r="T119" t="str">
            <v>N</v>
          </cell>
          <cell r="U119" t="str">
            <v>N</v>
          </cell>
          <cell r="V119" t="str">
            <v>P213</v>
          </cell>
          <cell r="W119" t="str">
            <v>Vlottende schuld: Overige vlottende schulden</v>
          </cell>
        </row>
        <row r="120">
          <cell r="A120">
            <v>19000</v>
          </cell>
          <cell r="B120" t="str">
            <v>Ontvangen Waarborgsommen</v>
          </cell>
          <cell r="C120" t="str">
            <v>F</v>
          </cell>
          <cell r="D120">
            <v>2017</v>
          </cell>
          <cell r="E120">
            <v>2099</v>
          </cell>
          <cell r="F120">
            <v>0</v>
          </cell>
          <cell r="G120"/>
          <cell r="H120"/>
          <cell r="I120"/>
          <cell r="J120">
            <v>1</v>
          </cell>
          <cell r="K120">
            <v>1</v>
          </cell>
          <cell r="L120"/>
          <cell r="M120"/>
          <cell r="N120"/>
          <cell r="O120"/>
          <cell r="P120"/>
          <cell r="Q120"/>
          <cell r="R120"/>
          <cell r="S120"/>
          <cell r="T120" t="str">
            <v>N</v>
          </cell>
          <cell r="U120" t="str">
            <v>N</v>
          </cell>
          <cell r="V120" t="str">
            <v>P138</v>
          </cell>
          <cell r="W120" t="str">
            <v>Vaste schuld: Waarborgsommen</v>
          </cell>
        </row>
        <row r="121">
          <cell r="A121">
            <v>19001</v>
          </cell>
          <cell r="B121" t="str">
            <v>Betaalde Waarborgsommen</v>
          </cell>
          <cell r="C121" t="str">
            <v>F</v>
          </cell>
          <cell r="D121">
            <v>2017</v>
          </cell>
          <cell r="E121">
            <v>2099</v>
          </cell>
          <cell r="F121">
            <v>0</v>
          </cell>
          <cell r="G121"/>
          <cell r="H121"/>
          <cell r="I121"/>
          <cell r="J121">
            <v>1</v>
          </cell>
          <cell r="K121">
            <v>1</v>
          </cell>
          <cell r="L121"/>
          <cell r="M121"/>
          <cell r="N121"/>
          <cell r="O121"/>
          <cell r="P121"/>
          <cell r="Q121"/>
          <cell r="R121"/>
          <cell r="S121"/>
          <cell r="T121" t="str">
            <v>N</v>
          </cell>
          <cell r="U121" t="str">
            <v>N</v>
          </cell>
          <cell r="V121" t="str">
            <v>A1331b</v>
          </cell>
          <cell r="W121" t="str">
            <v>Financiële vaste activa: Overige langlopende leningen</v>
          </cell>
        </row>
        <row r="122">
          <cell r="A122">
            <v>19120</v>
          </cell>
          <cell r="B122" t="str">
            <v>Af te dragen BTW Gemeentewerken - 9 %</v>
          </cell>
          <cell r="C122" t="str">
            <v>F</v>
          </cell>
          <cell r="D122">
            <v>2019</v>
          </cell>
          <cell r="E122">
            <v>2099</v>
          </cell>
          <cell r="F122">
            <v>0</v>
          </cell>
          <cell r="G122"/>
          <cell r="H122"/>
          <cell r="I122"/>
          <cell r="J122">
            <v>1</v>
          </cell>
          <cell r="K122">
            <v>1</v>
          </cell>
          <cell r="L122"/>
          <cell r="M122"/>
          <cell r="N122"/>
          <cell r="O122"/>
          <cell r="P122"/>
          <cell r="Q122"/>
          <cell r="R122"/>
          <cell r="S122"/>
          <cell r="T122" t="str">
            <v>N</v>
          </cell>
          <cell r="U122" t="str">
            <v>N</v>
          </cell>
          <cell r="V122" t="str">
            <v>P213</v>
          </cell>
          <cell r="W122" t="str">
            <v>Vlottende schuld: Overige vlottende schulden</v>
          </cell>
        </row>
        <row r="123">
          <cell r="A123">
            <v>19120</v>
          </cell>
          <cell r="B123" t="str">
            <v>Af te dragen BTW - 6 %</v>
          </cell>
          <cell r="C123" t="str">
            <v>F</v>
          </cell>
          <cell r="D123">
            <v>2017</v>
          </cell>
          <cell r="E123">
            <v>2018</v>
          </cell>
          <cell r="F123">
            <v>0</v>
          </cell>
          <cell r="G123"/>
          <cell r="H123"/>
          <cell r="I123"/>
          <cell r="J123">
            <v>1</v>
          </cell>
          <cell r="K123">
            <v>1</v>
          </cell>
          <cell r="L123"/>
          <cell r="M123"/>
          <cell r="N123"/>
          <cell r="O123"/>
          <cell r="P123"/>
          <cell r="Q123"/>
          <cell r="R123"/>
          <cell r="S123"/>
          <cell r="T123" t="str">
            <v>N</v>
          </cell>
          <cell r="U123" t="str">
            <v>N</v>
          </cell>
          <cell r="V123" t="str">
            <v>P213</v>
          </cell>
          <cell r="W123" t="str">
            <v>Vlottende schuld: Overige vlottende schulden</v>
          </cell>
        </row>
        <row r="124">
          <cell r="A124">
            <v>19130</v>
          </cell>
          <cell r="B124" t="str">
            <v>Af te dragen BTW Gemeentewerken - 21 %</v>
          </cell>
          <cell r="C124" t="str">
            <v>F</v>
          </cell>
          <cell r="D124">
            <v>2017</v>
          </cell>
          <cell r="E124">
            <v>2099</v>
          </cell>
          <cell r="F124">
            <v>0</v>
          </cell>
          <cell r="G124"/>
          <cell r="H124"/>
          <cell r="I124"/>
          <cell r="J124">
            <v>1</v>
          </cell>
          <cell r="K124">
            <v>1</v>
          </cell>
          <cell r="L124"/>
          <cell r="M124"/>
          <cell r="N124"/>
          <cell r="O124"/>
          <cell r="P124"/>
          <cell r="Q124"/>
          <cell r="R124"/>
          <cell r="S124"/>
          <cell r="T124" t="str">
            <v>N</v>
          </cell>
          <cell r="U124" t="str">
            <v>N</v>
          </cell>
          <cell r="V124" t="str">
            <v>P213</v>
          </cell>
          <cell r="W124" t="str">
            <v>Vlottende schuld: Overige vlottende schulden</v>
          </cell>
        </row>
        <row r="125">
          <cell r="A125">
            <v>19140</v>
          </cell>
          <cell r="B125" t="str">
            <v>Te ontvangen BTW Gemeentewerken met de fiscus</v>
          </cell>
          <cell r="C125" t="str">
            <v>F</v>
          </cell>
          <cell r="D125">
            <v>2025</v>
          </cell>
          <cell r="E125">
            <v>2099</v>
          </cell>
          <cell r="F125">
            <v>0</v>
          </cell>
          <cell r="G125"/>
          <cell r="H125"/>
          <cell r="I125"/>
          <cell r="J125">
            <v>1</v>
          </cell>
          <cell r="K125">
            <v>1</v>
          </cell>
          <cell r="L125"/>
          <cell r="M125"/>
          <cell r="N125"/>
          <cell r="O125"/>
          <cell r="P125"/>
          <cell r="Q125"/>
          <cell r="R125"/>
          <cell r="S125"/>
          <cell r="T125" t="str">
            <v>N</v>
          </cell>
          <cell r="U125" t="str">
            <v>N</v>
          </cell>
          <cell r="V125" t="str">
            <v>A221c</v>
          </cell>
          <cell r="W125" t="str">
            <v>Uitzettingen: Vorderingen op overige overheden</v>
          </cell>
        </row>
        <row r="126">
          <cell r="A126">
            <v>19140</v>
          </cell>
          <cell r="B126" t="str">
            <v>Te verrekenen BTW Gemeentewerken met de fiscus</v>
          </cell>
          <cell r="C126" t="str">
            <v>F</v>
          </cell>
          <cell r="D126">
            <v>2017</v>
          </cell>
          <cell r="E126">
            <v>2024</v>
          </cell>
          <cell r="F126">
            <v>0</v>
          </cell>
          <cell r="G126"/>
          <cell r="H126"/>
          <cell r="I126"/>
          <cell r="J126">
            <v>1</v>
          </cell>
          <cell r="K126">
            <v>1</v>
          </cell>
          <cell r="L126"/>
          <cell r="M126"/>
          <cell r="N126"/>
          <cell r="O126"/>
          <cell r="P126"/>
          <cell r="Q126"/>
          <cell r="R126"/>
          <cell r="S126"/>
          <cell r="T126" t="str">
            <v>N</v>
          </cell>
          <cell r="U126" t="str">
            <v>N</v>
          </cell>
          <cell r="V126" t="str">
            <v>A221</v>
          </cell>
          <cell r="W126" t="str">
            <v>Uitzettingen: Vorderingen op openbare lichamen</v>
          </cell>
        </row>
        <row r="127">
          <cell r="A127">
            <v>19150</v>
          </cell>
          <cell r="B127" t="str">
            <v>Af te dragen BTW-verlegd Nederland</v>
          </cell>
          <cell r="C127" t="str">
            <v>F</v>
          </cell>
          <cell r="D127">
            <v>2017</v>
          </cell>
          <cell r="E127">
            <v>2099</v>
          </cell>
          <cell r="F127">
            <v>0</v>
          </cell>
          <cell r="G127"/>
          <cell r="H127"/>
          <cell r="I127"/>
          <cell r="J127">
            <v>1</v>
          </cell>
          <cell r="K127">
            <v>1</v>
          </cell>
          <cell r="L127"/>
          <cell r="M127"/>
          <cell r="N127"/>
          <cell r="O127"/>
          <cell r="P127"/>
          <cell r="Q127"/>
          <cell r="R127"/>
          <cell r="S127"/>
          <cell r="T127" t="str">
            <v>N</v>
          </cell>
          <cell r="U127" t="str">
            <v>N</v>
          </cell>
          <cell r="V127" t="str">
            <v>P213</v>
          </cell>
          <cell r="W127" t="str">
            <v>Vlottende schuld: Overige vlottende schulden</v>
          </cell>
        </row>
        <row r="128">
          <cell r="A128">
            <v>19160</v>
          </cell>
          <cell r="B128" t="str">
            <v>Af te dragen BTW - Duitsland</v>
          </cell>
          <cell r="C128" t="str">
            <v>F</v>
          </cell>
          <cell r="D128">
            <v>2017</v>
          </cell>
          <cell r="E128">
            <v>2099</v>
          </cell>
          <cell r="F128">
            <v>0</v>
          </cell>
          <cell r="G128"/>
          <cell r="H128"/>
          <cell r="I128"/>
          <cell r="J128">
            <v>1</v>
          </cell>
          <cell r="K128">
            <v>1</v>
          </cell>
          <cell r="L128"/>
          <cell r="M128"/>
          <cell r="N128"/>
          <cell r="O128"/>
          <cell r="P128"/>
          <cell r="Q128"/>
          <cell r="R128"/>
          <cell r="S128"/>
          <cell r="T128" t="str">
            <v>N</v>
          </cell>
          <cell r="U128" t="str">
            <v>N</v>
          </cell>
          <cell r="V128" t="str">
            <v>P213</v>
          </cell>
          <cell r="W128" t="str">
            <v>Vlottende schuld: Overige vlottende schulden</v>
          </cell>
        </row>
        <row r="129">
          <cell r="A129">
            <v>19170</v>
          </cell>
          <cell r="B129" t="str">
            <v>Af te dragen buitenlandse BTW - EU</v>
          </cell>
          <cell r="C129" t="str">
            <v>F</v>
          </cell>
          <cell r="D129">
            <v>2017</v>
          </cell>
          <cell r="E129">
            <v>2099</v>
          </cell>
          <cell r="F129">
            <v>0</v>
          </cell>
          <cell r="G129"/>
          <cell r="H129"/>
          <cell r="I129"/>
          <cell r="J129">
            <v>1</v>
          </cell>
          <cell r="K129">
            <v>1</v>
          </cell>
          <cell r="L129"/>
          <cell r="M129"/>
          <cell r="N129"/>
          <cell r="O129"/>
          <cell r="P129"/>
          <cell r="Q129"/>
          <cell r="R129"/>
          <cell r="S129"/>
          <cell r="T129" t="str">
            <v>N</v>
          </cell>
          <cell r="U129" t="str">
            <v>N</v>
          </cell>
          <cell r="V129" t="str">
            <v>P213</v>
          </cell>
          <cell r="W129" t="str">
            <v>Vlottende schuld: Overige vlottende schulden</v>
          </cell>
        </row>
        <row r="130">
          <cell r="A130">
            <v>19180</v>
          </cell>
          <cell r="B130" t="str">
            <v>Af te dragen buitenlandse BTW - niet EU</v>
          </cell>
          <cell r="C130" t="str">
            <v>F</v>
          </cell>
          <cell r="D130">
            <v>2017</v>
          </cell>
          <cell r="E130">
            <v>2099</v>
          </cell>
          <cell r="F130">
            <v>0</v>
          </cell>
          <cell r="G130"/>
          <cell r="H130"/>
          <cell r="I130"/>
          <cell r="J130">
            <v>1</v>
          </cell>
          <cell r="K130">
            <v>1</v>
          </cell>
          <cell r="L130"/>
          <cell r="M130"/>
          <cell r="N130"/>
          <cell r="O130"/>
          <cell r="P130"/>
          <cell r="Q130"/>
          <cell r="R130"/>
          <cell r="S130"/>
          <cell r="T130" t="str">
            <v>N</v>
          </cell>
          <cell r="U130" t="str">
            <v>N</v>
          </cell>
          <cell r="V130" t="str">
            <v>P213</v>
          </cell>
          <cell r="W130" t="str">
            <v>Vlottende schuld: Overige vlottende schulden</v>
          </cell>
        </row>
        <row r="131">
          <cell r="A131">
            <v>19199</v>
          </cell>
          <cell r="B131" t="str">
            <v>Te verr BTW aangiften en suppleties Gemeentewerken</v>
          </cell>
          <cell r="C131" t="str">
            <v>F</v>
          </cell>
          <cell r="D131">
            <v>2025</v>
          </cell>
          <cell r="E131">
            <v>2099</v>
          </cell>
          <cell r="F131">
            <v>0</v>
          </cell>
          <cell r="G131"/>
          <cell r="H131"/>
          <cell r="I131"/>
          <cell r="J131">
            <v>1</v>
          </cell>
          <cell r="K131">
            <v>1</v>
          </cell>
          <cell r="L131"/>
          <cell r="M131"/>
          <cell r="N131"/>
          <cell r="O131"/>
          <cell r="P131"/>
          <cell r="Q131"/>
          <cell r="R131"/>
          <cell r="S131"/>
          <cell r="T131" t="str">
            <v>N</v>
          </cell>
          <cell r="U131" t="str">
            <v>N</v>
          </cell>
          <cell r="V131" t="str">
            <v>A221c</v>
          </cell>
          <cell r="W131" t="str">
            <v>Uitzettingen: Vorderingen op overige overheden</v>
          </cell>
        </row>
        <row r="132">
          <cell r="A132">
            <v>19200</v>
          </cell>
          <cell r="B132" t="str">
            <v>Te ontvangen BTW grondexploitaties</v>
          </cell>
          <cell r="C132" t="str">
            <v>F</v>
          </cell>
          <cell r="D132">
            <v>2025</v>
          </cell>
          <cell r="E132">
            <v>2099</v>
          </cell>
          <cell r="F132">
            <v>0</v>
          </cell>
          <cell r="G132"/>
          <cell r="H132"/>
          <cell r="I132"/>
          <cell r="J132">
            <v>1</v>
          </cell>
          <cell r="K132">
            <v>1</v>
          </cell>
          <cell r="L132"/>
          <cell r="M132"/>
          <cell r="N132"/>
          <cell r="O132"/>
          <cell r="P132"/>
          <cell r="Q132"/>
          <cell r="R132"/>
          <cell r="S132"/>
          <cell r="T132" t="str">
            <v>N</v>
          </cell>
          <cell r="U132" t="str">
            <v>N</v>
          </cell>
          <cell r="V132" t="str">
            <v>A221c</v>
          </cell>
          <cell r="W132" t="str">
            <v>Uitzettingen: Vorderingen op overige overheden</v>
          </cell>
        </row>
        <row r="133">
          <cell r="A133">
            <v>19200</v>
          </cell>
          <cell r="B133" t="str">
            <v>Te ontvangen BTW grondexploitaties</v>
          </cell>
          <cell r="C133" t="str">
            <v>F</v>
          </cell>
          <cell r="D133">
            <v>2017</v>
          </cell>
          <cell r="E133">
            <v>2024</v>
          </cell>
          <cell r="F133">
            <v>0</v>
          </cell>
          <cell r="G133"/>
          <cell r="H133"/>
          <cell r="I133"/>
          <cell r="J133">
            <v>1</v>
          </cell>
          <cell r="K133">
            <v>1</v>
          </cell>
          <cell r="L133"/>
          <cell r="M133"/>
          <cell r="N133"/>
          <cell r="O133"/>
          <cell r="P133"/>
          <cell r="Q133"/>
          <cell r="R133"/>
          <cell r="S133"/>
          <cell r="T133" t="str">
            <v>N</v>
          </cell>
          <cell r="U133" t="str">
            <v>N</v>
          </cell>
          <cell r="V133" t="str">
            <v>A221</v>
          </cell>
          <cell r="W133" t="str">
            <v>Uitzettingen: Vorderingen op openbare lichamen</v>
          </cell>
        </row>
        <row r="134">
          <cell r="A134">
            <v>19210</v>
          </cell>
          <cell r="B134" t="str">
            <v>Te betalen BTW grondexploitaties</v>
          </cell>
          <cell r="C134" t="str">
            <v>F</v>
          </cell>
          <cell r="D134">
            <v>2017</v>
          </cell>
          <cell r="E134">
            <v>2099</v>
          </cell>
          <cell r="F134">
            <v>0</v>
          </cell>
          <cell r="G134"/>
          <cell r="H134"/>
          <cell r="I134"/>
          <cell r="J134">
            <v>1</v>
          </cell>
          <cell r="K134">
            <v>1</v>
          </cell>
          <cell r="L134"/>
          <cell r="M134"/>
          <cell r="N134"/>
          <cell r="O134"/>
          <cell r="P134"/>
          <cell r="Q134"/>
          <cell r="R134"/>
          <cell r="S134"/>
          <cell r="T134" t="str">
            <v>N</v>
          </cell>
          <cell r="U134" t="str">
            <v>N</v>
          </cell>
          <cell r="V134" t="str">
            <v>P213</v>
          </cell>
          <cell r="W134" t="str">
            <v>Vlottende schuld: Overige vlottende schulden</v>
          </cell>
        </row>
        <row r="135">
          <cell r="A135">
            <v>19211</v>
          </cell>
          <cell r="B135" t="str">
            <v>Te verrekenen BTW grondexploitaties met fiscus</v>
          </cell>
          <cell r="C135" t="str">
            <v>F</v>
          </cell>
          <cell r="D135">
            <v>2025</v>
          </cell>
          <cell r="E135">
            <v>2099</v>
          </cell>
          <cell r="F135">
            <v>0</v>
          </cell>
          <cell r="G135"/>
          <cell r="H135"/>
          <cell r="I135"/>
          <cell r="J135">
            <v>1</v>
          </cell>
          <cell r="K135">
            <v>1</v>
          </cell>
          <cell r="L135"/>
          <cell r="M135"/>
          <cell r="N135"/>
          <cell r="O135"/>
          <cell r="P135"/>
          <cell r="Q135"/>
          <cell r="R135"/>
          <cell r="S135"/>
          <cell r="T135" t="str">
            <v>N</v>
          </cell>
          <cell r="U135" t="str">
            <v>N</v>
          </cell>
          <cell r="V135" t="str">
            <v>A221c</v>
          </cell>
          <cell r="W135" t="str">
            <v>Uitzettingen: Vorderingen op overige overheden</v>
          </cell>
        </row>
        <row r="136">
          <cell r="A136">
            <v>19211</v>
          </cell>
          <cell r="B136" t="str">
            <v>Te verrekenen BTW grondexploitaties met fiscus</v>
          </cell>
          <cell r="C136" t="str">
            <v>F</v>
          </cell>
          <cell r="D136">
            <v>2017</v>
          </cell>
          <cell r="E136">
            <v>2024</v>
          </cell>
          <cell r="F136">
            <v>0</v>
          </cell>
          <cell r="G136"/>
          <cell r="H136"/>
          <cell r="I136"/>
          <cell r="J136">
            <v>1</v>
          </cell>
          <cell r="K136">
            <v>1</v>
          </cell>
          <cell r="L136"/>
          <cell r="M136"/>
          <cell r="N136"/>
          <cell r="O136"/>
          <cell r="P136"/>
          <cell r="Q136"/>
          <cell r="R136"/>
          <cell r="S136"/>
          <cell r="T136" t="str">
            <v>N</v>
          </cell>
          <cell r="U136" t="str">
            <v>N</v>
          </cell>
          <cell r="V136" t="str">
            <v>A221</v>
          </cell>
          <cell r="W136" t="str">
            <v>Uitzettingen: Vorderingen op openbare lichamen</v>
          </cell>
        </row>
        <row r="137">
          <cell r="A137">
            <v>19220</v>
          </cell>
          <cell r="B137" t="str">
            <v>Te verrekenen BCF grondexploitaties</v>
          </cell>
          <cell r="C137" t="str">
            <v>F</v>
          </cell>
          <cell r="D137">
            <v>2025</v>
          </cell>
          <cell r="E137">
            <v>2099</v>
          </cell>
          <cell r="F137">
            <v>0</v>
          </cell>
          <cell r="G137"/>
          <cell r="H137"/>
          <cell r="I137"/>
          <cell r="J137">
            <v>1</v>
          </cell>
          <cell r="K137">
            <v>1</v>
          </cell>
          <cell r="L137"/>
          <cell r="M137"/>
          <cell r="N137"/>
          <cell r="O137"/>
          <cell r="P137"/>
          <cell r="Q137"/>
          <cell r="R137"/>
          <cell r="S137"/>
          <cell r="T137" t="str">
            <v>N</v>
          </cell>
          <cell r="U137" t="str">
            <v>N</v>
          </cell>
          <cell r="V137" t="str">
            <v>A221c</v>
          </cell>
          <cell r="W137" t="str">
            <v>Uitzettingen: Vorderingen op overige overheden</v>
          </cell>
        </row>
        <row r="138">
          <cell r="A138">
            <v>19220</v>
          </cell>
          <cell r="B138" t="str">
            <v>Te verrekenen BCF grondexploitaties</v>
          </cell>
          <cell r="C138" t="str">
            <v>F</v>
          </cell>
          <cell r="D138">
            <v>2017</v>
          </cell>
          <cell r="E138">
            <v>2024</v>
          </cell>
          <cell r="F138">
            <v>0</v>
          </cell>
          <cell r="G138"/>
          <cell r="H138"/>
          <cell r="I138"/>
          <cell r="J138">
            <v>1</v>
          </cell>
          <cell r="K138">
            <v>1</v>
          </cell>
          <cell r="L138"/>
          <cell r="M138"/>
          <cell r="N138"/>
          <cell r="O138"/>
          <cell r="P138"/>
          <cell r="Q138"/>
          <cell r="R138"/>
          <cell r="S138"/>
          <cell r="T138" t="str">
            <v>N</v>
          </cell>
          <cell r="U138" t="str">
            <v>N</v>
          </cell>
          <cell r="V138" t="str">
            <v>A221</v>
          </cell>
          <cell r="W138" t="str">
            <v>Uitzettingen: Vorderingen op openbare lichamen</v>
          </cell>
        </row>
        <row r="139">
          <cell r="A139">
            <v>19230</v>
          </cell>
          <cell r="B139" t="str">
            <v>Af te dragen BTW De Korf</v>
          </cell>
          <cell r="C139" t="str">
            <v>F</v>
          </cell>
          <cell r="D139">
            <v>2017</v>
          </cell>
          <cell r="E139">
            <v>2021</v>
          </cell>
          <cell r="F139">
            <v>1</v>
          </cell>
          <cell r="G139"/>
          <cell r="H139"/>
          <cell r="I139"/>
          <cell r="J139">
            <v>1</v>
          </cell>
          <cell r="K139">
            <v>0</v>
          </cell>
          <cell r="L139"/>
          <cell r="M139"/>
          <cell r="N139"/>
          <cell r="O139"/>
          <cell r="P139"/>
          <cell r="Q139"/>
          <cell r="R139"/>
          <cell r="S139"/>
          <cell r="T139" t="str">
            <v>N</v>
          </cell>
          <cell r="U139" t="str">
            <v>N</v>
          </cell>
          <cell r="V139" t="str">
            <v>P213</v>
          </cell>
          <cell r="W139" t="str">
            <v>Vlottende schuld: Overige vlottende schulden</v>
          </cell>
        </row>
        <row r="140">
          <cell r="A140">
            <v>19231</v>
          </cell>
          <cell r="B140" t="str">
            <v>Af te dragen BTW De Korf - 9 %</v>
          </cell>
          <cell r="C140" t="str">
            <v>F</v>
          </cell>
          <cell r="D140">
            <v>2022</v>
          </cell>
          <cell r="E140">
            <v>2099</v>
          </cell>
          <cell r="F140">
            <v>0</v>
          </cell>
          <cell r="G140"/>
          <cell r="H140"/>
          <cell r="I140"/>
          <cell r="J140">
            <v>1</v>
          </cell>
          <cell r="K140">
            <v>1</v>
          </cell>
          <cell r="L140"/>
          <cell r="M140"/>
          <cell r="N140"/>
          <cell r="O140"/>
          <cell r="P140"/>
          <cell r="Q140"/>
          <cell r="R140"/>
          <cell r="S140"/>
          <cell r="T140" t="str">
            <v>N</v>
          </cell>
          <cell r="U140" t="str">
            <v>N</v>
          </cell>
          <cell r="V140" t="str">
            <v>P213</v>
          </cell>
          <cell r="W140" t="str">
            <v>Vlottende schuld: Overige vlottende schulden</v>
          </cell>
        </row>
        <row r="141">
          <cell r="A141">
            <v>19232</v>
          </cell>
          <cell r="B141" t="str">
            <v>Af te dragen BTW De Korf - 21 %</v>
          </cell>
          <cell r="C141" t="str">
            <v>F</v>
          </cell>
          <cell r="D141">
            <v>2022</v>
          </cell>
          <cell r="E141">
            <v>2099</v>
          </cell>
          <cell r="F141">
            <v>0</v>
          </cell>
          <cell r="G141"/>
          <cell r="H141"/>
          <cell r="I141"/>
          <cell r="J141">
            <v>1</v>
          </cell>
          <cell r="K141">
            <v>1</v>
          </cell>
          <cell r="L141"/>
          <cell r="M141"/>
          <cell r="N141"/>
          <cell r="O141"/>
          <cell r="P141"/>
          <cell r="Q141"/>
          <cell r="R141"/>
          <cell r="S141"/>
          <cell r="T141" t="str">
            <v>N</v>
          </cell>
          <cell r="U141" t="str">
            <v>N</v>
          </cell>
          <cell r="V141" t="str">
            <v>P213</v>
          </cell>
          <cell r="W141" t="str">
            <v>Vlottende schuld: Overige vlottende schulden</v>
          </cell>
        </row>
        <row r="142">
          <cell r="A142">
            <v>19240</v>
          </cell>
          <cell r="B142" t="str">
            <v>Te verrekenen BTW De Korf met de fiscus</v>
          </cell>
          <cell r="C142" t="str">
            <v>F</v>
          </cell>
          <cell r="D142">
            <v>2025</v>
          </cell>
          <cell r="E142">
            <v>2099</v>
          </cell>
          <cell r="F142">
            <v>0</v>
          </cell>
          <cell r="G142"/>
          <cell r="H142"/>
          <cell r="I142"/>
          <cell r="J142">
            <v>1</v>
          </cell>
          <cell r="K142">
            <v>1</v>
          </cell>
          <cell r="L142"/>
          <cell r="M142"/>
          <cell r="N142"/>
          <cell r="O142"/>
          <cell r="P142"/>
          <cell r="Q142"/>
          <cell r="R142"/>
          <cell r="S142"/>
          <cell r="T142" t="str">
            <v>N</v>
          </cell>
          <cell r="U142" t="str">
            <v>N</v>
          </cell>
          <cell r="V142" t="str">
            <v>A221c</v>
          </cell>
          <cell r="W142" t="str">
            <v>Uitzettingen: Vorderingen op overige overheden</v>
          </cell>
        </row>
        <row r="143">
          <cell r="A143">
            <v>19240</v>
          </cell>
          <cell r="B143" t="str">
            <v>Te verrekenen BTW De Korf met de fiscus</v>
          </cell>
          <cell r="C143" t="str">
            <v>F</v>
          </cell>
          <cell r="D143">
            <v>2017</v>
          </cell>
          <cell r="E143">
            <v>2024</v>
          </cell>
          <cell r="F143">
            <v>0</v>
          </cell>
          <cell r="G143"/>
          <cell r="H143"/>
          <cell r="I143"/>
          <cell r="J143">
            <v>1</v>
          </cell>
          <cell r="K143">
            <v>1</v>
          </cell>
          <cell r="L143"/>
          <cell r="M143"/>
          <cell r="N143"/>
          <cell r="O143"/>
          <cell r="P143"/>
          <cell r="Q143"/>
          <cell r="R143"/>
          <cell r="S143"/>
          <cell r="T143" t="str">
            <v>N</v>
          </cell>
          <cell r="U143" t="str">
            <v>N</v>
          </cell>
          <cell r="V143" t="str">
            <v>A221</v>
          </cell>
          <cell r="W143" t="str">
            <v>Uitzettingen: Vorderingen op openbare lichamen</v>
          </cell>
        </row>
        <row r="144">
          <cell r="A144">
            <v>19249</v>
          </cell>
          <cell r="B144" t="str">
            <v>Te verr. BTW aangiften en suppleties De Korf</v>
          </cell>
          <cell r="C144" t="str">
            <v>F</v>
          </cell>
          <cell r="D144">
            <v>2025</v>
          </cell>
          <cell r="E144">
            <v>2099</v>
          </cell>
          <cell r="F144">
            <v>0</v>
          </cell>
          <cell r="G144"/>
          <cell r="H144"/>
          <cell r="I144"/>
          <cell r="J144">
            <v>1</v>
          </cell>
          <cell r="K144">
            <v>1</v>
          </cell>
          <cell r="L144"/>
          <cell r="M144"/>
          <cell r="N144"/>
          <cell r="O144"/>
          <cell r="P144"/>
          <cell r="Q144"/>
          <cell r="R144"/>
          <cell r="S144"/>
          <cell r="T144" t="str">
            <v>N</v>
          </cell>
          <cell r="U144" t="str">
            <v>N</v>
          </cell>
          <cell r="V144" t="str">
            <v>A221c</v>
          </cell>
          <cell r="W144" t="str">
            <v>Uitzettingen: Vorderingen op overige overheden</v>
          </cell>
        </row>
        <row r="145">
          <cell r="A145">
            <v>19250</v>
          </cell>
          <cell r="B145" t="str">
            <v>Te ontvangen BTW algemeen (BCF)</v>
          </cell>
          <cell r="C145" t="str">
            <v>F</v>
          </cell>
          <cell r="D145">
            <v>2025</v>
          </cell>
          <cell r="E145">
            <v>2099</v>
          </cell>
          <cell r="F145">
            <v>0</v>
          </cell>
          <cell r="G145"/>
          <cell r="H145"/>
          <cell r="I145"/>
          <cell r="J145">
            <v>1</v>
          </cell>
          <cell r="K145">
            <v>1</v>
          </cell>
          <cell r="L145"/>
          <cell r="M145"/>
          <cell r="N145"/>
          <cell r="O145"/>
          <cell r="P145"/>
          <cell r="Q145"/>
          <cell r="R145"/>
          <cell r="S145"/>
          <cell r="T145" t="str">
            <v>N</v>
          </cell>
          <cell r="U145" t="str">
            <v>N</v>
          </cell>
          <cell r="V145" t="str">
            <v>A221c</v>
          </cell>
          <cell r="W145" t="str">
            <v>Uitzettingen: Vorderingen op overige overheden</v>
          </cell>
        </row>
        <row r="146">
          <cell r="A146">
            <v>19250</v>
          </cell>
          <cell r="B146" t="str">
            <v>Te ontvangen BTW algemeen (BCF)</v>
          </cell>
          <cell r="C146" t="str">
            <v>F</v>
          </cell>
          <cell r="D146">
            <v>2017</v>
          </cell>
          <cell r="E146">
            <v>2024</v>
          </cell>
          <cell r="F146">
            <v>0</v>
          </cell>
          <cell r="G146"/>
          <cell r="H146"/>
          <cell r="I146"/>
          <cell r="J146">
            <v>1</v>
          </cell>
          <cell r="K146">
            <v>1</v>
          </cell>
          <cell r="L146"/>
          <cell r="M146"/>
          <cell r="N146"/>
          <cell r="O146"/>
          <cell r="P146"/>
          <cell r="Q146"/>
          <cell r="R146"/>
          <cell r="S146"/>
          <cell r="T146" t="str">
            <v>N</v>
          </cell>
          <cell r="U146" t="str">
            <v>N</v>
          </cell>
          <cell r="V146" t="str">
            <v>A221</v>
          </cell>
          <cell r="W146" t="str">
            <v>Uitzettingen: Vorderingen op openbare lichamen</v>
          </cell>
        </row>
        <row r="147">
          <cell r="A147">
            <v>19251</v>
          </cell>
          <cell r="B147" t="str">
            <v>Te ontvangen BTW riolering (BCF)</v>
          </cell>
          <cell r="C147" t="str">
            <v>F</v>
          </cell>
          <cell r="D147">
            <v>2025</v>
          </cell>
          <cell r="E147">
            <v>2099</v>
          </cell>
          <cell r="F147">
            <v>0</v>
          </cell>
          <cell r="G147"/>
          <cell r="H147"/>
          <cell r="I147"/>
          <cell r="J147">
            <v>1</v>
          </cell>
          <cell r="K147">
            <v>1</v>
          </cell>
          <cell r="L147"/>
          <cell r="M147"/>
          <cell r="N147"/>
          <cell r="O147"/>
          <cell r="P147"/>
          <cell r="Q147"/>
          <cell r="R147"/>
          <cell r="S147"/>
          <cell r="T147" t="str">
            <v>N</v>
          </cell>
          <cell r="U147" t="str">
            <v>N</v>
          </cell>
          <cell r="V147" t="str">
            <v>A221c</v>
          </cell>
          <cell r="W147" t="str">
            <v>Uitzettingen: Vorderingen op overige overheden</v>
          </cell>
        </row>
        <row r="148">
          <cell r="A148">
            <v>19251</v>
          </cell>
          <cell r="B148" t="str">
            <v>Te ontvangen BTW riolering (BCF)</v>
          </cell>
          <cell r="C148" t="str">
            <v>F</v>
          </cell>
          <cell r="D148">
            <v>2017</v>
          </cell>
          <cell r="E148">
            <v>2024</v>
          </cell>
          <cell r="F148">
            <v>0</v>
          </cell>
          <cell r="G148"/>
          <cell r="H148"/>
          <cell r="I148"/>
          <cell r="J148">
            <v>1</v>
          </cell>
          <cell r="K148">
            <v>1</v>
          </cell>
          <cell r="L148"/>
          <cell r="M148"/>
          <cell r="N148"/>
          <cell r="O148"/>
          <cell r="P148"/>
          <cell r="Q148"/>
          <cell r="R148"/>
          <cell r="S148"/>
          <cell r="T148" t="str">
            <v>N</v>
          </cell>
          <cell r="U148" t="str">
            <v>N</v>
          </cell>
          <cell r="V148" t="str">
            <v>A221</v>
          </cell>
          <cell r="W148" t="str">
            <v>Uitzettingen: Vorderingen op openbare lichamen</v>
          </cell>
        </row>
        <row r="149">
          <cell r="A149">
            <v>19252</v>
          </cell>
          <cell r="B149" t="str">
            <v>Te ontvangen BTW afvalinzameling (BCF)</v>
          </cell>
          <cell r="C149" t="str">
            <v>F</v>
          </cell>
          <cell r="D149">
            <v>2025</v>
          </cell>
          <cell r="E149">
            <v>2099</v>
          </cell>
          <cell r="F149">
            <v>0</v>
          </cell>
          <cell r="G149"/>
          <cell r="H149"/>
          <cell r="I149"/>
          <cell r="J149">
            <v>1</v>
          </cell>
          <cell r="K149">
            <v>1</v>
          </cell>
          <cell r="L149"/>
          <cell r="M149"/>
          <cell r="N149"/>
          <cell r="O149"/>
          <cell r="P149"/>
          <cell r="Q149"/>
          <cell r="R149"/>
          <cell r="S149"/>
          <cell r="T149" t="str">
            <v>N</v>
          </cell>
          <cell r="U149" t="str">
            <v>N</v>
          </cell>
          <cell r="V149" t="str">
            <v>A221c</v>
          </cell>
          <cell r="W149" t="str">
            <v>Uitzettingen: Vorderingen op overige overheden</v>
          </cell>
        </row>
        <row r="150">
          <cell r="A150">
            <v>19252</v>
          </cell>
          <cell r="B150" t="str">
            <v>Te ontvangen BTW afvalinzameling (BCF)</v>
          </cell>
          <cell r="C150" t="str">
            <v>F</v>
          </cell>
          <cell r="D150">
            <v>2017</v>
          </cell>
          <cell r="E150">
            <v>2024</v>
          </cell>
          <cell r="F150">
            <v>0</v>
          </cell>
          <cell r="G150"/>
          <cell r="H150"/>
          <cell r="I150"/>
          <cell r="J150">
            <v>1</v>
          </cell>
          <cell r="K150">
            <v>1</v>
          </cell>
          <cell r="L150"/>
          <cell r="M150"/>
          <cell r="N150"/>
          <cell r="O150"/>
          <cell r="P150"/>
          <cell r="Q150"/>
          <cell r="R150"/>
          <cell r="S150"/>
          <cell r="T150" t="str">
            <v>N</v>
          </cell>
          <cell r="U150" t="str">
            <v>N</v>
          </cell>
          <cell r="V150" t="str">
            <v>A221</v>
          </cell>
          <cell r="W150" t="str">
            <v>Uitzettingen: Vorderingen op openbare lichamen</v>
          </cell>
        </row>
        <row r="151">
          <cell r="A151">
            <v>19255</v>
          </cell>
          <cell r="B151" t="str">
            <v>Te ontvangen BTW gemeenschapp. regelingen (BCF)</v>
          </cell>
          <cell r="C151" t="str">
            <v>F</v>
          </cell>
          <cell r="D151">
            <v>2025</v>
          </cell>
          <cell r="E151">
            <v>2099</v>
          </cell>
          <cell r="F151">
            <v>0</v>
          </cell>
          <cell r="G151"/>
          <cell r="H151"/>
          <cell r="I151"/>
          <cell r="J151">
            <v>1</v>
          </cell>
          <cell r="K151">
            <v>1</v>
          </cell>
          <cell r="L151"/>
          <cell r="M151"/>
          <cell r="N151"/>
          <cell r="O151"/>
          <cell r="P151"/>
          <cell r="Q151"/>
          <cell r="R151"/>
          <cell r="S151"/>
          <cell r="T151" t="str">
            <v>N</v>
          </cell>
          <cell r="U151" t="str">
            <v>N</v>
          </cell>
          <cell r="V151" t="str">
            <v>A221c</v>
          </cell>
          <cell r="W151" t="str">
            <v>Uitzettingen: Vorderingen op overige overheden</v>
          </cell>
        </row>
        <row r="152">
          <cell r="A152">
            <v>19255</v>
          </cell>
          <cell r="B152" t="str">
            <v>Te ontvangen BTW gemeenschapp. regelingen (BCF)</v>
          </cell>
          <cell r="C152" t="str">
            <v>F</v>
          </cell>
          <cell r="D152">
            <v>2017</v>
          </cell>
          <cell r="E152">
            <v>2024</v>
          </cell>
          <cell r="F152">
            <v>0</v>
          </cell>
          <cell r="G152"/>
          <cell r="H152"/>
          <cell r="I152"/>
          <cell r="J152">
            <v>1</v>
          </cell>
          <cell r="K152">
            <v>1</v>
          </cell>
          <cell r="L152"/>
          <cell r="M152"/>
          <cell r="N152"/>
          <cell r="O152"/>
          <cell r="P152"/>
          <cell r="Q152"/>
          <cell r="R152"/>
          <cell r="S152"/>
          <cell r="T152" t="str">
            <v>N</v>
          </cell>
          <cell r="U152" t="str">
            <v>N</v>
          </cell>
          <cell r="V152" t="str">
            <v>A221</v>
          </cell>
          <cell r="W152" t="str">
            <v>Uitzettingen: Vorderingen op openbare lichamen</v>
          </cell>
        </row>
        <row r="153">
          <cell r="A153">
            <v>19259</v>
          </cell>
          <cell r="B153" t="str">
            <v>Te ontvangen BTW-BCF</v>
          </cell>
          <cell r="C153" t="str">
            <v>F</v>
          </cell>
          <cell r="D153">
            <v>2025</v>
          </cell>
          <cell r="E153">
            <v>2099</v>
          </cell>
          <cell r="F153">
            <v>0</v>
          </cell>
          <cell r="G153"/>
          <cell r="H153"/>
          <cell r="I153"/>
          <cell r="J153">
            <v>1</v>
          </cell>
          <cell r="K153">
            <v>1</v>
          </cell>
          <cell r="L153"/>
          <cell r="M153"/>
          <cell r="N153"/>
          <cell r="O153"/>
          <cell r="P153"/>
          <cell r="Q153"/>
          <cell r="R153"/>
          <cell r="S153"/>
          <cell r="T153" t="str">
            <v>N</v>
          </cell>
          <cell r="U153" t="str">
            <v>N</v>
          </cell>
          <cell r="V153" t="str">
            <v>A221c</v>
          </cell>
          <cell r="W153" t="str">
            <v>Uitzettingen: Vorderingen op overige overheden</v>
          </cell>
        </row>
        <row r="154">
          <cell r="A154">
            <v>19259</v>
          </cell>
          <cell r="B154" t="str">
            <v>Te ontvangen BTW-BCF</v>
          </cell>
          <cell r="C154" t="str">
            <v>F</v>
          </cell>
          <cell r="D154">
            <v>2017</v>
          </cell>
          <cell r="E154">
            <v>2024</v>
          </cell>
          <cell r="F154">
            <v>0</v>
          </cell>
          <cell r="G154"/>
          <cell r="H154"/>
          <cell r="I154"/>
          <cell r="J154">
            <v>1</v>
          </cell>
          <cell r="K154">
            <v>1</v>
          </cell>
          <cell r="L154"/>
          <cell r="M154"/>
          <cell r="N154"/>
          <cell r="O154"/>
          <cell r="P154"/>
          <cell r="Q154"/>
          <cell r="R154"/>
          <cell r="S154"/>
          <cell r="T154" t="str">
            <v>N</v>
          </cell>
          <cell r="U154" t="str">
            <v>N</v>
          </cell>
          <cell r="V154" t="str">
            <v>A221</v>
          </cell>
          <cell r="W154" t="str">
            <v>Uitzettingen: Vorderingen op openbare lichamen</v>
          </cell>
        </row>
        <row r="155">
          <cell r="A155">
            <v>20501</v>
          </cell>
          <cell r="B155" t="str">
            <v>Kruisposten Klantcontactcentrum</v>
          </cell>
          <cell r="C155" t="str">
            <v>F</v>
          </cell>
          <cell r="D155">
            <v>2017</v>
          </cell>
          <cell r="E155">
            <v>2098</v>
          </cell>
          <cell r="F155">
            <v>0</v>
          </cell>
          <cell r="G155"/>
          <cell r="H155" t="str">
            <v>T</v>
          </cell>
          <cell r="I155"/>
          <cell r="J155">
            <v>2</v>
          </cell>
          <cell r="K155">
            <v>0</v>
          </cell>
          <cell r="L155"/>
          <cell r="M155"/>
          <cell r="N155"/>
          <cell r="O155"/>
          <cell r="P155"/>
          <cell r="Q155"/>
          <cell r="R155"/>
          <cell r="S155"/>
          <cell r="T155" t="str">
            <v>N</v>
          </cell>
          <cell r="U155" t="str">
            <v>N</v>
          </cell>
          <cell r="V155" t="str">
            <v>A29d</v>
          </cell>
          <cell r="W155" t="str">
            <v>Overlopende activa: Overige overlopende activa (niet-overheid)</v>
          </cell>
        </row>
        <row r="156">
          <cell r="A156">
            <v>20502</v>
          </cell>
          <cell r="B156" t="str">
            <v>Kruisposten</v>
          </cell>
          <cell r="C156" t="str">
            <v>F</v>
          </cell>
          <cell r="D156">
            <v>2017</v>
          </cell>
          <cell r="E156">
            <v>2098</v>
          </cell>
          <cell r="F156">
            <v>0</v>
          </cell>
          <cell r="G156"/>
          <cell r="H156" t="str">
            <v>T</v>
          </cell>
          <cell r="I156"/>
          <cell r="J156">
            <v>2</v>
          </cell>
          <cell r="K156">
            <v>0</v>
          </cell>
          <cell r="L156"/>
          <cell r="M156"/>
          <cell r="N156"/>
          <cell r="O156"/>
          <cell r="P156"/>
          <cell r="Q156"/>
          <cell r="R156"/>
          <cell r="S156"/>
          <cell r="T156" t="str">
            <v>N</v>
          </cell>
          <cell r="U156" t="str">
            <v>N</v>
          </cell>
          <cell r="V156" t="str">
            <v>A29d</v>
          </cell>
          <cell r="W156" t="str">
            <v>Overlopende activa: Overige overlopende activa (niet-overheid)</v>
          </cell>
        </row>
        <row r="157">
          <cell r="A157">
            <v>20503</v>
          </cell>
          <cell r="B157" t="str">
            <v>Bedragen buiten rekening</v>
          </cell>
          <cell r="C157" t="str">
            <v>F</v>
          </cell>
          <cell r="D157">
            <v>2022</v>
          </cell>
          <cell r="E157">
            <v>2098</v>
          </cell>
          <cell r="F157">
            <v>0</v>
          </cell>
          <cell r="G157"/>
          <cell r="H157" t="str">
            <v>T</v>
          </cell>
          <cell r="I157"/>
          <cell r="J157">
            <v>2</v>
          </cell>
          <cell r="K157">
            <v>0</v>
          </cell>
          <cell r="L157"/>
          <cell r="M157"/>
          <cell r="N157"/>
          <cell r="O157"/>
          <cell r="P157"/>
          <cell r="Q157"/>
          <cell r="R157"/>
          <cell r="S157"/>
          <cell r="T157" t="str">
            <v>N</v>
          </cell>
          <cell r="U157" t="str">
            <v>N</v>
          </cell>
          <cell r="V157" t="str">
            <v>A29d</v>
          </cell>
          <cell r="W157" t="str">
            <v>Overlopende activa: Overige overlopende activa (niet-overheid)</v>
          </cell>
        </row>
        <row r="158">
          <cell r="A158">
            <v>21203</v>
          </cell>
          <cell r="B158" t="str">
            <v>Kruislingse inhoudngn.debiteuren/voorschotten Soza</v>
          </cell>
          <cell r="C158" t="str">
            <v>F</v>
          </cell>
          <cell r="D158">
            <v>2017</v>
          </cell>
          <cell r="E158">
            <v>2098</v>
          </cell>
          <cell r="F158">
            <v>0</v>
          </cell>
          <cell r="G158"/>
          <cell r="H158" t="str">
            <v>T</v>
          </cell>
          <cell r="I158"/>
          <cell r="J158">
            <v>2</v>
          </cell>
          <cell r="K158">
            <v>0</v>
          </cell>
          <cell r="L158"/>
          <cell r="M158"/>
          <cell r="N158"/>
          <cell r="O158"/>
          <cell r="P158"/>
          <cell r="Q158"/>
          <cell r="R158"/>
          <cell r="S158"/>
          <cell r="T158" t="str">
            <v>N</v>
          </cell>
          <cell r="U158" t="str">
            <v>N</v>
          </cell>
          <cell r="V158" t="str">
            <v>A29d</v>
          </cell>
          <cell r="W158" t="str">
            <v>Overlopende activa: Overige overlopende activa (niet-overheid)</v>
          </cell>
        </row>
        <row r="159">
          <cell r="A159">
            <v>21204</v>
          </cell>
          <cell r="B159" t="str">
            <v>Kruislingse inhoudingen crediteuren Soza</v>
          </cell>
          <cell r="C159" t="str">
            <v>F</v>
          </cell>
          <cell r="D159">
            <v>2017</v>
          </cell>
          <cell r="E159">
            <v>2098</v>
          </cell>
          <cell r="F159">
            <v>0</v>
          </cell>
          <cell r="G159"/>
          <cell r="H159" t="str">
            <v>T</v>
          </cell>
          <cell r="I159"/>
          <cell r="J159">
            <v>2</v>
          </cell>
          <cell r="K159">
            <v>0</v>
          </cell>
          <cell r="L159"/>
          <cell r="M159"/>
          <cell r="N159"/>
          <cell r="O159"/>
          <cell r="P159"/>
          <cell r="Q159"/>
          <cell r="R159"/>
          <cell r="S159"/>
          <cell r="T159" t="str">
            <v>N</v>
          </cell>
          <cell r="U159" t="str">
            <v>N</v>
          </cell>
          <cell r="V159" t="str">
            <v>A29d</v>
          </cell>
          <cell r="W159" t="str">
            <v>Overlopende activa: Overige overlopende activa (niet-overheid)</v>
          </cell>
        </row>
        <row r="160">
          <cell r="A160">
            <v>21205</v>
          </cell>
          <cell r="B160" t="str">
            <v>Inhoudingen Menzis Soza</v>
          </cell>
          <cell r="C160" t="str">
            <v>F</v>
          </cell>
          <cell r="D160">
            <v>2017</v>
          </cell>
          <cell r="E160">
            <v>2098</v>
          </cell>
          <cell r="F160">
            <v>0</v>
          </cell>
          <cell r="G160"/>
          <cell r="H160" t="str">
            <v>T</v>
          </cell>
          <cell r="I160"/>
          <cell r="J160">
            <v>2</v>
          </cell>
          <cell r="K160">
            <v>0</v>
          </cell>
          <cell r="L160"/>
          <cell r="M160"/>
          <cell r="N160"/>
          <cell r="O160"/>
          <cell r="P160"/>
          <cell r="Q160"/>
          <cell r="R160"/>
          <cell r="S160"/>
          <cell r="T160" t="str">
            <v>N</v>
          </cell>
          <cell r="U160" t="str">
            <v>N</v>
          </cell>
          <cell r="V160" t="str">
            <v>A29d</v>
          </cell>
          <cell r="W160" t="str">
            <v>Overlopende activa: Overige overlopende activa (niet-overheid)</v>
          </cell>
        </row>
        <row r="161">
          <cell r="A161">
            <v>21206</v>
          </cell>
          <cell r="B161" t="str">
            <v>Tussenrekening Klantcontactcentrum</v>
          </cell>
          <cell r="C161" t="str">
            <v>F</v>
          </cell>
          <cell r="D161">
            <v>2017</v>
          </cell>
          <cell r="E161">
            <v>2098</v>
          </cell>
          <cell r="F161">
            <v>0</v>
          </cell>
          <cell r="G161"/>
          <cell r="H161" t="str">
            <v>T</v>
          </cell>
          <cell r="I161"/>
          <cell r="J161">
            <v>2</v>
          </cell>
          <cell r="K161">
            <v>0</v>
          </cell>
          <cell r="L161"/>
          <cell r="M161"/>
          <cell r="N161"/>
          <cell r="O161"/>
          <cell r="P161"/>
          <cell r="Q161"/>
          <cell r="R161"/>
          <cell r="S161"/>
          <cell r="T161" t="str">
            <v>N</v>
          </cell>
          <cell r="U161" t="str">
            <v>N</v>
          </cell>
          <cell r="V161" t="str">
            <v>A29d</v>
          </cell>
          <cell r="W161" t="str">
            <v>Overlopende activa: Overige overlopende activa (niet-overheid)</v>
          </cell>
        </row>
        <row r="162">
          <cell r="A162">
            <v>21207</v>
          </cell>
          <cell r="B162" t="str">
            <v>Tussenrekening ontvangsten PIN Klantcontactcentrum</v>
          </cell>
          <cell r="C162" t="str">
            <v>F</v>
          </cell>
          <cell r="D162">
            <v>2017</v>
          </cell>
          <cell r="E162">
            <v>2098</v>
          </cell>
          <cell r="F162">
            <v>0</v>
          </cell>
          <cell r="G162"/>
          <cell r="H162" t="str">
            <v>T</v>
          </cell>
          <cell r="I162"/>
          <cell r="J162">
            <v>2</v>
          </cell>
          <cell r="K162">
            <v>0</v>
          </cell>
          <cell r="L162"/>
          <cell r="M162"/>
          <cell r="N162"/>
          <cell r="O162"/>
          <cell r="P162"/>
          <cell r="Q162"/>
          <cell r="R162"/>
          <cell r="S162"/>
          <cell r="T162" t="str">
            <v>N</v>
          </cell>
          <cell r="U162" t="str">
            <v>N</v>
          </cell>
          <cell r="V162" t="str">
            <v>A29d</v>
          </cell>
          <cell r="W162" t="str">
            <v>Overlopende activa: Overige overlopende activa (niet-overheid)</v>
          </cell>
        </row>
        <row r="163">
          <cell r="A163">
            <v>21208</v>
          </cell>
          <cell r="B163" t="str">
            <v>Zwevende posten</v>
          </cell>
          <cell r="C163" t="str">
            <v>F</v>
          </cell>
          <cell r="D163">
            <v>2017</v>
          </cell>
          <cell r="E163">
            <v>2098</v>
          </cell>
          <cell r="F163">
            <v>0</v>
          </cell>
          <cell r="G163"/>
          <cell r="H163" t="str">
            <v>T</v>
          </cell>
          <cell r="I163"/>
          <cell r="J163">
            <v>2</v>
          </cell>
          <cell r="K163">
            <v>0</v>
          </cell>
          <cell r="L163"/>
          <cell r="M163"/>
          <cell r="N163"/>
          <cell r="O163"/>
          <cell r="P163"/>
          <cell r="Q163"/>
          <cell r="R163"/>
          <cell r="S163"/>
          <cell r="T163" t="str">
            <v>N</v>
          </cell>
          <cell r="U163" t="str">
            <v>N</v>
          </cell>
          <cell r="V163" t="str">
            <v>A29d</v>
          </cell>
          <cell r="W163" t="str">
            <v>Overlopende activa: Overige overlopende activa (niet-overheid)</v>
          </cell>
        </row>
        <row r="164">
          <cell r="A164">
            <v>21209</v>
          </cell>
          <cell r="B164" t="str">
            <v>Zwevende posten belastingen</v>
          </cell>
          <cell r="C164" t="str">
            <v>F</v>
          </cell>
          <cell r="D164">
            <v>2017</v>
          </cell>
          <cell r="E164">
            <v>2098</v>
          </cell>
          <cell r="F164">
            <v>0</v>
          </cell>
          <cell r="G164"/>
          <cell r="H164" t="str">
            <v>T</v>
          </cell>
          <cell r="I164"/>
          <cell r="J164">
            <v>2</v>
          </cell>
          <cell r="K164">
            <v>0</v>
          </cell>
          <cell r="L164"/>
          <cell r="M164"/>
          <cell r="N164"/>
          <cell r="O164"/>
          <cell r="P164"/>
          <cell r="Q164"/>
          <cell r="R164"/>
          <cell r="S164"/>
          <cell r="T164" t="str">
            <v>N</v>
          </cell>
          <cell r="U164" t="str">
            <v>N</v>
          </cell>
          <cell r="V164" t="str">
            <v>A29d</v>
          </cell>
          <cell r="W164" t="str">
            <v>Overlopende activa: Overige overlopende activa (niet-overheid)</v>
          </cell>
        </row>
        <row r="165">
          <cell r="A165">
            <v>21236</v>
          </cell>
          <cell r="B165" t="str">
            <v>Kruislingse inhoudngn.deb/voorsch. Oekraïners</v>
          </cell>
          <cell r="C165" t="str">
            <v>F</v>
          </cell>
          <cell r="D165">
            <v>2023</v>
          </cell>
          <cell r="E165">
            <v>2098</v>
          </cell>
          <cell r="F165">
            <v>0</v>
          </cell>
          <cell r="G165"/>
          <cell r="H165" t="str">
            <v>T</v>
          </cell>
          <cell r="I165"/>
          <cell r="J165">
            <v>2</v>
          </cell>
          <cell r="K165">
            <v>0</v>
          </cell>
          <cell r="L165"/>
          <cell r="M165"/>
          <cell r="N165"/>
          <cell r="O165"/>
          <cell r="P165"/>
          <cell r="Q165"/>
          <cell r="R165"/>
          <cell r="S165"/>
          <cell r="T165" t="str">
            <v>N</v>
          </cell>
          <cell r="U165" t="str">
            <v>N</v>
          </cell>
          <cell r="V165" t="str">
            <v>A29d</v>
          </cell>
          <cell r="W165" t="str">
            <v>Overlopende activa: Overige overlopende activa (niet-overheid)</v>
          </cell>
        </row>
        <row r="166">
          <cell r="A166">
            <v>21237</v>
          </cell>
          <cell r="B166" t="str">
            <v>Kruislingse inhoudingen crediteuren Oekraïners</v>
          </cell>
          <cell r="C166" t="str">
            <v>F</v>
          </cell>
          <cell r="D166">
            <v>2023</v>
          </cell>
          <cell r="E166">
            <v>2098</v>
          </cell>
          <cell r="F166">
            <v>0</v>
          </cell>
          <cell r="G166"/>
          <cell r="H166" t="str">
            <v>T</v>
          </cell>
          <cell r="I166"/>
          <cell r="J166">
            <v>2</v>
          </cell>
          <cell r="K166">
            <v>0</v>
          </cell>
          <cell r="L166"/>
          <cell r="M166"/>
          <cell r="N166"/>
          <cell r="O166"/>
          <cell r="P166"/>
          <cell r="Q166"/>
          <cell r="R166"/>
          <cell r="S166"/>
          <cell r="T166" t="str">
            <v>N</v>
          </cell>
          <cell r="U166" t="str">
            <v>N</v>
          </cell>
          <cell r="V166" t="str">
            <v>A29d</v>
          </cell>
          <cell r="W166" t="str">
            <v>Overlopende activa: Overige overlopende activa (niet-overheid)</v>
          </cell>
        </row>
        <row r="167">
          <cell r="A167">
            <v>22000</v>
          </cell>
          <cell r="B167" t="str">
            <v>Te betalen netto-salaris</v>
          </cell>
          <cell r="C167" t="str">
            <v>F</v>
          </cell>
          <cell r="D167">
            <v>2017</v>
          </cell>
          <cell r="E167">
            <v>2098</v>
          </cell>
          <cell r="F167">
            <v>0</v>
          </cell>
          <cell r="G167"/>
          <cell r="H167" t="str">
            <v>T</v>
          </cell>
          <cell r="I167"/>
          <cell r="J167">
            <v>2</v>
          </cell>
          <cell r="K167">
            <v>0</v>
          </cell>
          <cell r="L167"/>
          <cell r="M167"/>
          <cell r="N167"/>
          <cell r="O167"/>
          <cell r="P167"/>
          <cell r="Q167"/>
          <cell r="R167"/>
          <cell r="S167"/>
          <cell r="T167" t="str">
            <v>N</v>
          </cell>
          <cell r="U167" t="str">
            <v>N</v>
          </cell>
          <cell r="V167" t="str">
            <v>A29d</v>
          </cell>
          <cell r="W167" t="str">
            <v>Overlopende activa: Overige overlopende activa (niet-overheid)</v>
          </cell>
        </row>
        <row r="168">
          <cell r="A168">
            <v>22001</v>
          </cell>
          <cell r="B168" t="str">
            <v>Salarisvoorschotten</v>
          </cell>
          <cell r="C168" t="str">
            <v>F</v>
          </cell>
          <cell r="D168">
            <v>2017</v>
          </cell>
          <cell r="E168">
            <v>2098</v>
          </cell>
          <cell r="F168">
            <v>0</v>
          </cell>
          <cell r="G168"/>
          <cell r="H168" t="str">
            <v>T</v>
          </cell>
          <cell r="I168"/>
          <cell r="J168">
            <v>2</v>
          </cell>
          <cell r="K168">
            <v>1</v>
          </cell>
          <cell r="L168"/>
          <cell r="M168"/>
          <cell r="N168"/>
          <cell r="O168"/>
          <cell r="P168"/>
          <cell r="Q168"/>
          <cell r="R168"/>
          <cell r="S168"/>
          <cell r="T168" t="str">
            <v>N</v>
          </cell>
          <cell r="U168" t="str">
            <v>N</v>
          </cell>
          <cell r="V168" t="str">
            <v>A29d</v>
          </cell>
          <cell r="W168" t="str">
            <v>Overlopende activa: Overige overlopende activa (niet-overheid)</v>
          </cell>
        </row>
        <row r="169">
          <cell r="A169">
            <v>22002</v>
          </cell>
          <cell r="B169" t="str">
            <v>Ingehouden Hypotheken</v>
          </cell>
          <cell r="C169" t="str">
            <v>F</v>
          </cell>
          <cell r="D169">
            <v>2017</v>
          </cell>
          <cell r="E169">
            <v>2098</v>
          </cell>
          <cell r="F169">
            <v>0</v>
          </cell>
          <cell r="G169"/>
          <cell r="H169" t="str">
            <v>T</v>
          </cell>
          <cell r="I169"/>
          <cell r="J169">
            <v>2</v>
          </cell>
          <cell r="K169">
            <v>0</v>
          </cell>
          <cell r="L169"/>
          <cell r="M169"/>
          <cell r="N169"/>
          <cell r="O169"/>
          <cell r="P169"/>
          <cell r="Q169"/>
          <cell r="R169"/>
          <cell r="S169"/>
          <cell r="T169" t="str">
            <v>N</v>
          </cell>
          <cell r="U169" t="str">
            <v>N</v>
          </cell>
          <cell r="V169" t="str">
            <v>A29d</v>
          </cell>
          <cell r="W169" t="str">
            <v>Overlopende activa: Overige overlopende activa (niet-overheid)</v>
          </cell>
        </row>
        <row r="170">
          <cell r="A170">
            <v>22003</v>
          </cell>
          <cell r="B170" t="str">
            <v>Ingehouden premie COV</v>
          </cell>
          <cell r="C170" t="str">
            <v>F</v>
          </cell>
          <cell r="D170">
            <v>2017</v>
          </cell>
          <cell r="E170">
            <v>2098</v>
          </cell>
          <cell r="F170">
            <v>0</v>
          </cell>
          <cell r="G170"/>
          <cell r="H170" t="str">
            <v>T</v>
          </cell>
          <cell r="I170"/>
          <cell r="J170">
            <v>2</v>
          </cell>
          <cell r="K170">
            <v>0</v>
          </cell>
          <cell r="L170"/>
          <cell r="M170"/>
          <cell r="N170"/>
          <cell r="O170"/>
          <cell r="P170"/>
          <cell r="Q170"/>
          <cell r="R170"/>
          <cell r="S170"/>
          <cell r="T170" t="str">
            <v>N</v>
          </cell>
          <cell r="U170" t="str">
            <v>N</v>
          </cell>
          <cell r="V170" t="str">
            <v>A29d</v>
          </cell>
          <cell r="W170" t="str">
            <v>Overlopende activa: Overige overlopende activa (niet-overheid)</v>
          </cell>
        </row>
        <row r="171">
          <cell r="A171">
            <v>22004</v>
          </cell>
          <cell r="B171" t="str">
            <v>Inhouding Personeelsvereniging</v>
          </cell>
          <cell r="C171" t="str">
            <v>F</v>
          </cell>
          <cell r="D171">
            <v>2017</v>
          </cell>
          <cell r="E171">
            <v>2098</v>
          </cell>
          <cell r="F171">
            <v>0</v>
          </cell>
          <cell r="G171"/>
          <cell r="H171" t="str">
            <v>T</v>
          </cell>
          <cell r="I171"/>
          <cell r="J171">
            <v>2</v>
          </cell>
          <cell r="K171">
            <v>0</v>
          </cell>
          <cell r="L171"/>
          <cell r="M171"/>
          <cell r="N171"/>
          <cell r="O171"/>
          <cell r="P171"/>
          <cell r="Q171"/>
          <cell r="R171"/>
          <cell r="S171"/>
          <cell r="T171" t="str">
            <v>N</v>
          </cell>
          <cell r="U171" t="str">
            <v>N</v>
          </cell>
          <cell r="V171" t="str">
            <v>A29d</v>
          </cell>
          <cell r="W171" t="str">
            <v>Overlopende activa: Overige overlopende activa (niet-overheid)</v>
          </cell>
        </row>
        <row r="172">
          <cell r="A172">
            <v>22005</v>
          </cell>
          <cell r="B172" t="str">
            <v>Overige inhoudingen</v>
          </cell>
          <cell r="C172" t="str">
            <v>F</v>
          </cell>
          <cell r="D172">
            <v>2017</v>
          </cell>
          <cell r="E172">
            <v>2098</v>
          </cell>
          <cell r="F172">
            <v>0</v>
          </cell>
          <cell r="G172"/>
          <cell r="H172" t="str">
            <v>T</v>
          </cell>
          <cell r="I172"/>
          <cell r="J172">
            <v>2</v>
          </cell>
          <cell r="K172">
            <v>0</v>
          </cell>
          <cell r="L172"/>
          <cell r="M172"/>
          <cell r="N172"/>
          <cell r="O172"/>
          <cell r="P172"/>
          <cell r="Q172"/>
          <cell r="R172"/>
          <cell r="S172"/>
          <cell r="T172" t="str">
            <v>N</v>
          </cell>
          <cell r="U172" t="str">
            <v>N</v>
          </cell>
          <cell r="V172" t="str">
            <v>A29d</v>
          </cell>
          <cell r="W172" t="str">
            <v>Overlopende activa: Overige overlopende activa (niet-overheid)</v>
          </cell>
        </row>
        <row r="173">
          <cell r="A173">
            <v>22006</v>
          </cell>
          <cell r="B173" t="str">
            <v>Inhouding/afdracht loonheffing ambtenaren</v>
          </cell>
          <cell r="C173" t="str">
            <v>F</v>
          </cell>
          <cell r="D173">
            <v>2017</v>
          </cell>
          <cell r="E173">
            <v>2098</v>
          </cell>
          <cell r="F173">
            <v>0</v>
          </cell>
          <cell r="G173"/>
          <cell r="H173" t="str">
            <v>T</v>
          </cell>
          <cell r="I173"/>
          <cell r="J173">
            <v>2</v>
          </cell>
          <cell r="K173">
            <v>1</v>
          </cell>
          <cell r="L173"/>
          <cell r="M173"/>
          <cell r="N173"/>
          <cell r="O173"/>
          <cell r="P173"/>
          <cell r="Q173"/>
          <cell r="R173"/>
          <cell r="S173"/>
          <cell r="T173" t="str">
            <v>N</v>
          </cell>
          <cell r="U173" t="str">
            <v>N</v>
          </cell>
          <cell r="V173" t="str">
            <v>A29d</v>
          </cell>
          <cell r="W173" t="str">
            <v>Overlopende activa: Overige overlopende activa (niet-overheid)</v>
          </cell>
        </row>
        <row r="174">
          <cell r="A174">
            <v>22007</v>
          </cell>
          <cell r="B174" t="str">
            <v>Afdracht bijdrage Zvw</v>
          </cell>
          <cell r="C174" t="str">
            <v>F</v>
          </cell>
          <cell r="D174">
            <v>2017</v>
          </cell>
          <cell r="E174">
            <v>2098</v>
          </cell>
          <cell r="F174">
            <v>0</v>
          </cell>
          <cell r="G174"/>
          <cell r="H174" t="str">
            <v>T</v>
          </cell>
          <cell r="I174"/>
          <cell r="J174">
            <v>2</v>
          </cell>
          <cell r="K174">
            <v>0</v>
          </cell>
          <cell r="L174"/>
          <cell r="M174"/>
          <cell r="N174"/>
          <cell r="O174"/>
          <cell r="P174"/>
          <cell r="Q174"/>
          <cell r="R174"/>
          <cell r="S174"/>
          <cell r="T174" t="str">
            <v>N</v>
          </cell>
          <cell r="U174" t="str">
            <v>N</v>
          </cell>
          <cell r="V174" t="str">
            <v>A29d</v>
          </cell>
          <cell r="W174" t="str">
            <v>Overlopende activa: Overige overlopende activa (niet-overheid)</v>
          </cell>
        </row>
        <row r="175">
          <cell r="A175">
            <v>22008</v>
          </cell>
          <cell r="B175" t="str">
            <v>Afdracht SV WAO Aof</v>
          </cell>
          <cell r="C175" t="str">
            <v>F</v>
          </cell>
          <cell r="D175">
            <v>2017</v>
          </cell>
          <cell r="E175">
            <v>2098</v>
          </cell>
          <cell r="F175">
            <v>0</v>
          </cell>
          <cell r="G175"/>
          <cell r="H175" t="str">
            <v>T</v>
          </cell>
          <cell r="I175"/>
          <cell r="J175">
            <v>2</v>
          </cell>
          <cell r="K175">
            <v>0</v>
          </cell>
          <cell r="L175"/>
          <cell r="M175"/>
          <cell r="N175"/>
          <cell r="O175"/>
          <cell r="P175"/>
          <cell r="Q175"/>
          <cell r="R175"/>
          <cell r="S175"/>
          <cell r="T175" t="str">
            <v>N</v>
          </cell>
          <cell r="U175" t="str">
            <v>N</v>
          </cell>
          <cell r="V175" t="str">
            <v>A29d</v>
          </cell>
          <cell r="W175" t="str">
            <v>Overlopende activa: Overige overlopende activa (niet-overheid)</v>
          </cell>
        </row>
        <row r="176">
          <cell r="A176">
            <v>22009</v>
          </cell>
          <cell r="B176" t="str">
            <v>Afdracht SV UFO</v>
          </cell>
          <cell r="C176" t="str">
            <v>F</v>
          </cell>
          <cell r="D176">
            <v>2017</v>
          </cell>
          <cell r="E176">
            <v>2098</v>
          </cell>
          <cell r="F176">
            <v>0</v>
          </cell>
          <cell r="G176"/>
          <cell r="H176" t="str">
            <v>T</v>
          </cell>
          <cell r="I176"/>
          <cell r="J176">
            <v>2</v>
          </cell>
          <cell r="K176">
            <v>0</v>
          </cell>
          <cell r="L176"/>
          <cell r="M176"/>
          <cell r="N176"/>
          <cell r="O176"/>
          <cell r="P176"/>
          <cell r="Q176"/>
          <cell r="R176"/>
          <cell r="S176"/>
          <cell r="T176" t="str">
            <v>N</v>
          </cell>
          <cell r="U176" t="str">
            <v>N</v>
          </cell>
          <cell r="V176" t="str">
            <v>A29d</v>
          </cell>
          <cell r="W176" t="str">
            <v>Overlopende activa: Overige overlopende activa (niet-overheid)</v>
          </cell>
        </row>
        <row r="177">
          <cell r="A177">
            <v>22010</v>
          </cell>
          <cell r="B177" t="str">
            <v>Afdracht SV Ged. WHK premie</v>
          </cell>
          <cell r="C177" t="str">
            <v>F</v>
          </cell>
          <cell r="D177">
            <v>2017</v>
          </cell>
          <cell r="E177">
            <v>2098</v>
          </cell>
          <cell r="F177">
            <v>0</v>
          </cell>
          <cell r="G177"/>
          <cell r="H177" t="str">
            <v>T</v>
          </cell>
          <cell r="I177"/>
          <cell r="J177">
            <v>2</v>
          </cell>
          <cell r="K177">
            <v>0</v>
          </cell>
          <cell r="L177"/>
          <cell r="M177"/>
          <cell r="N177"/>
          <cell r="O177"/>
          <cell r="P177"/>
          <cell r="Q177"/>
          <cell r="R177"/>
          <cell r="S177"/>
          <cell r="T177" t="str">
            <v>N</v>
          </cell>
          <cell r="U177" t="str">
            <v>N</v>
          </cell>
          <cell r="V177" t="str">
            <v>A29d</v>
          </cell>
          <cell r="W177" t="str">
            <v>Overlopende activa: Overige overlopende activa (niet-overheid)</v>
          </cell>
        </row>
        <row r="178">
          <cell r="A178">
            <v>22011</v>
          </cell>
          <cell r="B178" t="str">
            <v>Afdracht WGA eigen risico</v>
          </cell>
          <cell r="C178" t="str">
            <v>F</v>
          </cell>
          <cell r="D178">
            <v>2017</v>
          </cell>
          <cell r="E178">
            <v>2098</v>
          </cell>
          <cell r="F178">
            <v>0</v>
          </cell>
          <cell r="G178"/>
          <cell r="H178" t="str">
            <v>T</v>
          </cell>
          <cell r="I178"/>
          <cell r="J178">
            <v>2</v>
          </cell>
          <cell r="K178">
            <v>0</v>
          </cell>
          <cell r="L178"/>
          <cell r="M178"/>
          <cell r="N178"/>
          <cell r="O178"/>
          <cell r="P178"/>
          <cell r="Q178"/>
          <cell r="R178"/>
          <cell r="S178"/>
          <cell r="T178" t="str">
            <v>N</v>
          </cell>
          <cell r="U178" t="str">
            <v>N</v>
          </cell>
          <cell r="V178" t="str">
            <v>A29d</v>
          </cell>
          <cell r="W178" t="str">
            <v>Overlopende activa: Overige overlopende activa (niet-overheid)</v>
          </cell>
        </row>
        <row r="179">
          <cell r="A179">
            <v>22012</v>
          </cell>
          <cell r="B179" t="str">
            <v>Afdracht ABP AOP-premie</v>
          </cell>
          <cell r="C179" t="str">
            <v>F</v>
          </cell>
          <cell r="D179">
            <v>2017</v>
          </cell>
          <cell r="E179">
            <v>2098</v>
          </cell>
          <cell r="F179">
            <v>0</v>
          </cell>
          <cell r="G179"/>
          <cell r="H179" t="str">
            <v>T</v>
          </cell>
          <cell r="I179"/>
          <cell r="J179">
            <v>2</v>
          </cell>
          <cell r="K179">
            <v>0</v>
          </cell>
          <cell r="L179"/>
          <cell r="M179"/>
          <cell r="N179"/>
          <cell r="O179"/>
          <cell r="P179"/>
          <cell r="Q179"/>
          <cell r="R179"/>
          <cell r="S179"/>
          <cell r="T179" t="str">
            <v>N</v>
          </cell>
          <cell r="U179" t="str">
            <v>N</v>
          </cell>
          <cell r="V179" t="str">
            <v>A29d</v>
          </cell>
          <cell r="W179" t="str">
            <v>Overlopende activa: Overige overlopende activa (niet-overheid)</v>
          </cell>
        </row>
        <row r="180">
          <cell r="A180">
            <v>22013</v>
          </cell>
          <cell r="B180" t="str">
            <v>Afdracht ABP OP/NP-premie</v>
          </cell>
          <cell r="C180" t="str">
            <v>F</v>
          </cell>
          <cell r="D180">
            <v>2017</v>
          </cell>
          <cell r="E180">
            <v>2098</v>
          </cell>
          <cell r="F180">
            <v>0</v>
          </cell>
          <cell r="G180"/>
          <cell r="H180" t="str">
            <v>T</v>
          </cell>
          <cell r="I180"/>
          <cell r="J180">
            <v>2</v>
          </cell>
          <cell r="K180">
            <v>0</v>
          </cell>
          <cell r="L180"/>
          <cell r="M180"/>
          <cell r="N180"/>
          <cell r="O180"/>
          <cell r="P180"/>
          <cell r="Q180"/>
          <cell r="R180"/>
          <cell r="S180"/>
          <cell r="T180" t="str">
            <v>N</v>
          </cell>
          <cell r="U180" t="str">
            <v>N</v>
          </cell>
          <cell r="V180" t="str">
            <v>A29d</v>
          </cell>
          <cell r="W180" t="str">
            <v>Overlopende activa: Overige overlopende activa (niet-overheid)</v>
          </cell>
        </row>
        <row r="181">
          <cell r="A181">
            <v>22014</v>
          </cell>
          <cell r="B181" t="str">
            <v>Afdracht ABP VPL-premie</v>
          </cell>
          <cell r="C181" t="str">
            <v>F</v>
          </cell>
          <cell r="D181">
            <v>2017</v>
          </cell>
          <cell r="E181">
            <v>2098</v>
          </cell>
          <cell r="F181">
            <v>0</v>
          </cell>
          <cell r="G181"/>
          <cell r="H181" t="str">
            <v>T</v>
          </cell>
          <cell r="I181"/>
          <cell r="J181">
            <v>2</v>
          </cell>
          <cell r="K181">
            <v>0</v>
          </cell>
          <cell r="L181"/>
          <cell r="M181"/>
          <cell r="N181"/>
          <cell r="O181"/>
          <cell r="P181"/>
          <cell r="Q181"/>
          <cell r="R181"/>
          <cell r="S181"/>
          <cell r="T181" t="str">
            <v>N</v>
          </cell>
          <cell r="U181" t="str">
            <v>N</v>
          </cell>
          <cell r="V181" t="str">
            <v>A29d</v>
          </cell>
          <cell r="W181" t="str">
            <v>Overlopende activa: Overige overlopende activa (niet-overheid)</v>
          </cell>
        </row>
        <row r="182">
          <cell r="A182">
            <v>22015</v>
          </cell>
          <cell r="B182" t="str">
            <v>Afdracht premie ABP PPP-premie</v>
          </cell>
          <cell r="C182" t="str">
            <v>F</v>
          </cell>
          <cell r="D182">
            <v>2017</v>
          </cell>
          <cell r="E182">
            <v>2098</v>
          </cell>
          <cell r="F182">
            <v>0</v>
          </cell>
          <cell r="G182"/>
          <cell r="H182" t="str">
            <v>T</v>
          </cell>
          <cell r="I182"/>
          <cell r="J182">
            <v>2</v>
          </cell>
          <cell r="K182">
            <v>0</v>
          </cell>
          <cell r="L182"/>
          <cell r="M182"/>
          <cell r="N182"/>
          <cell r="O182"/>
          <cell r="P182"/>
          <cell r="Q182"/>
          <cell r="R182"/>
          <cell r="S182"/>
          <cell r="T182" t="str">
            <v>N</v>
          </cell>
          <cell r="U182" t="str">
            <v>N</v>
          </cell>
          <cell r="V182" t="str">
            <v>A29d</v>
          </cell>
          <cell r="W182" t="str">
            <v>Overlopende activa: Overige overlopende activa (niet-overheid)</v>
          </cell>
        </row>
        <row r="183">
          <cell r="A183">
            <v>22016</v>
          </cell>
          <cell r="B183" t="str">
            <v>Afdracht premie aanv.IP</v>
          </cell>
          <cell r="C183" t="str">
            <v>F</v>
          </cell>
          <cell r="D183">
            <v>2017</v>
          </cell>
          <cell r="E183">
            <v>2098</v>
          </cell>
          <cell r="F183">
            <v>0</v>
          </cell>
          <cell r="G183"/>
          <cell r="H183" t="str">
            <v>T</v>
          </cell>
          <cell r="I183"/>
          <cell r="J183">
            <v>2</v>
          </cell>
          <cell r="K183">
            <v>0</v>
          </cell>
          <cell r="L183"/>
          <cell r="M183"/>
          <cell r="N183"/>
          <cell r="O183"/>
          <cell r="P183"/>
          <cell r="Q183"/>
          <cell r="R183"/>
          <cell r="S183"/>
          <cell r="T183" t="str">
            <v>N</v>
          </cell>
          <cell r="U183" t="str">
            <v>N</v>
          </cell>
          <cell r="V183" t="str">
            <v>A29d</v>
          </cell>
          <cell r="W183" t="str">
            <v>Overlopende activa: Overige overlopende activa (niet-overheid)</v>
          </cell>
        </row>
        <row r="184">
          <cell r="A184">
            <v>22017</v>
          </cell>
          <cell r="B184" t="str">
            <v>Afdracht nominale premie ZVW (IZA)</v>
          </cell>
          <cell r="C184" t="str">
            <v>F</v>
          </cell>
          <cell r="D184">
            <v>2017</v>
          </cell>
          <cell r="E184">
            <v>2098</v>
          </cell>
          <cell r="F184">
            <v>0</v>
          </cell>
          <cell r="G184"/>
          <cell r="H184" t="str">
            <v>T</v>
          </cell>
          <cell r="I184"/>
          <cell r="J184">
            <v>2</v>
          </cell>
          <cell r="K184">
            <v>0</v>
          </cell>
          <cell r="L184"/>
          <cell r="M184"/>
          <cell r="N184"/>
          <cell r="O184"/>
          <cell r="P184"/>
          <cell r="Q184"/>
          <cell r="R184"/>
          <cell r="S184"/>
          <cell r="T184" t="str">
            <v>N</v>
          </cell>
          <cell r="U184" t="str">
            <v>N</v>
          </cell>
          <cell r="V184" t="str">
            <v>A29d</v>
          </cell>
          <cell r="W184" t="str">
            <v>Overlopende activa: Overige overlopende activa (niet-overheid)</v>
          </cell>
        </row>
        <row r="185">
          <cell r="A185">
            <v>22019</v>
          </cell>
          <cell r="B185" t="str">
            <v>Afdracht opslag WKO</v>
          </cell>
          <cell r="C185" t="str">
            <v>F</v>
          </cell>
          <cell r="D185">
            <v>2022</v>
          </cell>
          <cell r="E185">
            <v>2098</v>
          </cell>
          <cell r="F185">
            <v>0</v>
          </cell>
          <cell r="G185"/>
          <cell r="H185" t="str">
            <v>T</v>
          </cell>
          <cell r="I185"/>
          <cell r="J185">
            <v>2</v>
          </cell>
          <cell r="K185">
            <v>0</v>
          </cell>
          <cell r="L185"/>
          <cell r="M185"/>
          <cell r="N185"/>
          <cell r="O185"/>
          <cell r="P185"/>
          <cell r="Q185"/>
          <cell r="R185"/>
          <cell r="S185"/>
          <cell r="T185" t="str">
            <v>N</v>
          </cell>
          <cell r="U185" t="str">
            <v>N</v>
          </cell>
          <cell r="V185" t="str">
            <v>A29d</v>
          </cell>
          <cell r="W185" t="str">
            <v>Overlopende activa: Overige overlopende activa (niet-overheid)</v>
          </cell>
        </row>
        <row r="186">
          <cell r="A186">
            <v>22020</v>
          </cell>
          <cell r="B186" t="str">
            <v>Aanvullend geboorte- en ouderschapsverlof UWV</v>
          </cell>
          <cell r="C186" t="str">
            <v>F</v>
          </cell>
          <cell r="D186">
            <v>2023</v>
          </cell>
          <cell r="E186">
            <v>2098</v>
          </cell>
          <cell r="F186">
            <v>0</v>
          </cell>
          <cell r="G186"/>
          <cell r="H186" t="str">
            <v>T</v>
          </cell>
          <cell r="I186"/>
          <cell r="J186">
            <v>2</v>
          </cell>
          <cell r="K186">
            <v>1</v>
          </cell>
          <cell r="L186"/>
          <cell r="M186"/>
          <cell r="N186"/>
          <cell r="O186"/>
          <cell r="P186"/>
          <cell r="Q186"/>
          <cell r="R186"/>
          <cell r="S186"/>
          <cell r="T186" t="str">
            <v>N</v>
          </cell>
          <cell r="U186" t="str">
            <v>N</v>
          </cell>
          <cell r="V186" t="str">
            <v>A29d</v>
          </cell>
          <cell r="W186" t="str">
            <v>Overlopende activa: Overige overlopende activa (niet-overheid)</v>
          </cell>
        </row>
        <row r="187">
          <cell r="A187">
            <v>25125</v>
          </cell>
          <cell r="B187" t="str">
            <v>Algemene verschillenrekening</v>
          </cell>
          <cell r="C187" t="str">
            <v>F</v>
          </cell>
          <cell r="D187">
            <v>2017</v>
          </cell>
          <cell r="E187">
            <v>2098</v>
          </cell>
          <cell r="F187">
            <v>0</v>
          </cell>
          <cell r="G187"/>
          <cell r="H187"/>
          <cell r="I187"/>
          <cell r="J187">
            <v>2</v>
          </cell>
          <cell r="K187">
            <v>0</v>
          </cell>
          <cell r="L187"/>
          <cell r="M187"/>
          <cell r="N187"/>
          <cell r="O187"/>
          <cell r="P187"/>
          <cell r="Q187"/>
          <cell r="R187"/>
          <cell r="S187"/>
          <cell r="T187" t="str">
            <v>N</v>
          </cell>
          <cell r="U187" t="str">
            <v>N</v>
          </cell>
          <cell r="V187" t="str">
            <v>A29d</v>
          </cell>
          <cell r="W187" t="str">
            <v>Overlopende activa: Overige overlopende activa (niet-overheid)</v>
          </cell>
        </row>
        <row r="188">
          <cell r="A188">
            <v>26003</v>
          </cell>
          <cell r="B188" t="str">
            <v>Betalingen onderweg/ontvangsten Soza</v>
          </cell>
          <cell r="C188" t="str">
            <v>F</v>
          </cell>
          <cell r="D188">
            <v>2017</v>
          </cell>
          <cell r="E188">
            <v>2098</v>
          </cell>
          <cell r="F188">
            <v>0</v>
          </cell>
          <cell r="G188"/>
          <cell r="H188" t="str">
            <v>T</v>
          </cell>
          <cell r="I188"/>
          <cell r="J188">
            <v>2</v>
          </cell>
          <cell r="K188">
            <v>0</v>
          </cell>
          <cell r="L188"/>
          <cell r="M188"/>
          <cell r="N188"/>
          <cell r="O188"/>
          <cell r="P188"/>
          <cell r="Q188"/>
          <cell r="R188"/>
          <cell r="S188"/>
          <cell r="T188" t="str">
            <v>N</v>
          </cell>
          <cell r="U188" t="str">
            <v>N</v>
          </cell>
          <cell r="V188" t="str">
            <v>P29d</v>
          </cell>
          <cell r="W188" t="str">
            <v>Overlopende passiva: Overige overlopende passiva (niet-overheid)</v>
          </cell>
        </row>
        <row r="189">
          <cell r="A189">
            <v>26004</v>
          </cell>
          <cell r="B189" t="str">
            <v>Af te dragen loonheffing ABW/TW65-</v>
          </cell>
          <cell r="C189" t="str">
            <v>F</v>
          </cell>
          <cell r="D189">
            <v>2017</v>
          </cell>
          <cell r="E189">
            <v>2098</v>
          </cell>
          <cell r="F189">
            <v>0</v>
          </cell>
          <cell r="G189"/>
          <cell r="H189" t="str">
            <v>T</v>
          </cell>
          <cell r="I189"/>
          <cell r="J189">
            <v>2</v>
          </cell>
          <cell r="K189">
            <v>0</v>
          </cell>
          <cell r="L189"/>
          <cell r="M189"/>
          <cell r="N189"/>
          <cell r="O189"/>
          <cell r="P189"/>
          <cell r="Q189"/>
          <cell r="R189"/>
          <cell r="S189"/>
          <cell r="T189" t="str">
            <v>N</v>
          </cell>
          <cell r="U189" t="str">
            <v>N</v>
          </cell>
          <cell r="V189" t="str">
            <v>P29d</v>
          </cell>
          <cell r="W189" t="str">
            <v>Overlopende passiva: Overige overlopende passiva (niet-overheid)</v>
          </cell>
        </row>
        <row r="190">
          <cell r="A190">
            <v>26005</v>
          </cell>
          <cell r="B190" t="str">
            <v>Af te dragen loonheffing IOAW</v>
          </cell>
          <cell r="C190" t="str">
            <v>F</v>
          </cell>
          <cell r="D190">
            <v>2017</v>
          </cell>
          <cell r="E190">
            <v>2098</v>
          </cell>
          <cell r="F190">
            <v>0</v>
          </cell>
          <cell r="G190"/>
          <cell r="H190" t="str">
            <v>T</v>
          </cell>
          <cell r="I190"/>
          <cell r="J190">
            <v>2</v>
          </cell>
          <cell r="K190">
            <v>0</v>
          </cell>
          <cell r="L190"/>
          <cell r="M190"/>
          <cell r="N190"/>
          <cell r="O190"/>
          <cell r="P190"/>
          <cell r="Q190"/>
          <cell r="R190"/>
          <cell r="S190"/>
          <cell r="T190" t="str">
            <v>N</v>
          </cell>
          <cell r="U190" t="str">
            <v>N</v>
          </cell>
          <cell r="V190" t="str">
            <v>P29d</v>
          </cell>
          <cell r="W190" t="str">
            <v>Overlopende passiva: Overige overlopende passiva (niet-overheid)</v>
          </cell>
        </row>
        <row r="191">
          <cell r="A191">
            <v>26006</v>
          </cell>
          <cell r="B191" t="str">
            <v>Af te dragen ZFW premie ABW/TW65-</v>
          </cell>
          <cell r="C191" t="str">
            <v>F</v>
          </cell>
          <cell r="D191">
            <v>2017</v>
          </cell>
          <cell r="E191">
            <v>2098</v>
          </cell>
          <cell r="F191">
            <v>0</v>
          </cell>
          <cell r="G191"/>
          <cell r="H191" t="str">
            <v>T</v>
          </cell>
          <cell r="I191"/>
          <cell r="J191">
            <v>2</v>
          </cell>
          <cell r="K191">
            <v>0</v>
          </cell>
          <cell r="L191"/>
          <cell r="M191"/>
          <cell r="N191"/>
          <cell r="O191"/>
          <cell r="P191"/>
          <cell r="Q191"/>
          <cell r="R191"/>
          <cell r="S191"/>
          <cell r="T191" t="str">
            <v>N</v>
          </cell>
          <cell r="U191" t="str">
            <v>N</v>
          </cell>
          <cell r="V191" t="str">
            <v>P29d</v>
          </cell>
          <cell r="W191" t="str">
            <v>Overlopende passiva: Overige overlopende passiva (niet-overheid)</v>
          </cell>
        </row>
        <row r="192">
          <cell r="A192">
            <v>26007</v>
          </cell>
          <cell r="B192" t="str">
            <v>Af te dragen ZFW premie IOAW</v>
          </cell>
          <cell r="C192" t="str">
            <v>F</v>
          </cell>
          <cell r="D192">
            <v>2017</v>
          </cell>
          <cell r="E192">
            <v>2098</v>
          </cell>
          <cell r="F192">
            <v>0</v>
          </cell>
          <cell r="G192"/>
          <cell r="H192" t="str">
            <v>T</v>
          </cell>
          <cell r="I192"/>
          <cell r="J192">
            <v>2</v>
          </cell>
          <cell r="K192">
            <v>0</v>
          </cell>
          <cell r="L192"/>
          <cell r="M192"/>
          <cell r="N192"/>
          <cell r="O192"/>
          <cell r="P192"/>
          <cell r="Q192"/>
          <cell r="R192"/>
          <cell r="S192"/>
          <cell r="T192" t="str">
            <v>N</v>
          </cell>
          <cell r="U192" t="str">
            <v>N</v>
          </cell>
          <cell r="V192" t="str">
            <v>P29d</v>
          </cell>
          <cell r="W192" t="str">
            <v>Overlopende passiva: Overige overlopende passiva (niet-overheid)</v>
          </cell>
        </row>
        <row r="193">
          <cell r="A193">
            <v>26008</v>
          </cell>
          <cell r="B193" t="str">
            <v>Inhouding/afdracht ZW pr.ambulant GAK</v>
          </cell>
          <cell r="C193" t="str">
            <v>F</v>
          </cell>
          <cell r="D193">
            <v>2017</v>
          </cell>
          <cell r="E193">
            <v>2098</v>
          </cell>
          <cell r="F193">
            <v>0</v>
          </cell>
          <cell r="G193"/>
          <cell r="H193" t="str">
            <v>T</v>
          </cell>
          <cell r="I193"/>
          <cell r="J193">
            <v>2</v>
          </cell>
          <cell r="K193">
            <v>0</v>
          </cell>
          <cell r="L193"/>
          <cell r="M193"/>
          <cell r="N193"/>
          <cell r="O193"/>
          <cell r="P193"/>
          <cell r="Q193"/>
          <cell r="R193"/>
          <cell r="S193"/>
          <cell r="T193" t="str">
            <v>N</v>
          </cell>
          <cell r="U193" t="str">
            <v>N</v>
          </cell>
          <cell r="V193" t="str">
            <v>P29d</v>
          </cell>
          <cell r="W193" t="str">
            <v>Overlopende passiva: Overige overlopende passiva (niet-overheid)</v>
          </cell>
        </row>
        <row r="194">
          <cell r="A194">
            <v>26009</v>
          </cell>
          <cell r="B194" t="str">
            <v>Inhouding/afdracht WA premie ambtenaren</v>
          </cell>
          <cell r="C194" t="str">
            <v>F</v>
          </cell>
          <cell r="D194">
            <v>2017</v>
          </cell>
          <cell r="E194">
            <v>2098</v>
          </cell>
          <cell r="F194">
            <v>0</v>
          </cell>
          <cell r="G194"/>
          <cell r="H194" t="str">
            <v>T</v>
          </cell>
          <cell r="I194"/>
          <cell r="J194">
            <v>2</v>
          </cell>
          <cell r="K194">
            <v>0</v>
          </cell>
          <cell r="L194"/>
          <cell r="M194"/>
          <cell r="N194"/>
          <cell r="O194"/>
          <cell r="P194"/>
          <cell r="Q194"/>
          <cell r="R194"/>
          <cell r="S194"/>
          <cell r="T194" t="str">
            <v>N</v>
          </cell>
          <cell r="U194" t="str">
            <v>N</v>
          </cell>
          <cell r="V194" t="str">
            <v>P29d</v>
          </cell>
          <cell r="W194" t="str">
            <v>Overlopende passiva: Overige overlopende passiva (niet-overheid)</v>
          </cell>
        </row>
        <row r="195">
          <cell r="A195">
            <v>26010</v>
          </cell>
          <cell r="B195" t="str">
            <v>Verstrekken/verrekenen voorschot ABW/TW65+</v>
          </cell>
          <cell r="C195" t="str">
            <v>F</v>
          </cell>
          <cell r="D195">
            <v>2017</v>
          </cell>
          <cell r="E195">
            <v>2098</v>
          </cell>
          <cell r="F195">
            <v>0</v>
          </cell>
          <cell r="G195"/>
          <cell r="H195" t="str">
            <v>T</v>
          </cell>
          <cell r="I195"/>
          <cell r="J195">
            <v>2</v>
          </cell>
          <cell r="K195">
            <v>0</v>
          </cell>
          <cell r="L195"/>
          <cell r="M195"/>
          <cell r="N195"/>
          <cell r="O195"/>
          <cell r="P195"/>
          <cell r="Q195"/>
          <cell r="R195"/>
          <cell r="S195"/>
          <cell r="T195" t="str">
            <v>N</v>
          </cell>
          <cell r="U195" t="str">
            <v>N</v>
          </cell>
          <cell r="V195" t="str">
            <v>P29d</v>
          </cell>
          <cell r="W195" t="str">
            <v>Overlopende passiva: Overige overlopende passiva (niet-overheid)</v>
          </cell>
        </row>
        <row r="196">
          <cell r="A196">
            <v>26011</v>
          </cell>
          <cell r="B196" t="str">
            <v>Verstrekken/verrekenen voorschot ABW/elv</v>
          </cell>
          <cell r="C196" t="str">
            <v>F</v>
          </cell>
          <cell r="D196">
            <v>2017</v>
          </cell>
          <cell r="E196">
            <v>2098</v>
          </cell>
          <cell r="F196">
            <v>0</v>
          </cell>
          <cell r="G196"/>
          <cell r="H196" t="str">
            <v>T</v>
          </cell>
          <cell r="I196"/>
          <cell r="J196">
            <v>2</v>
          </cell>
          <cell r="K196">
            <v>0</v>
          </cell>
          <cell r="L196"/>
          <cell r="M196"/>
          <cell r="N196"/>
          <cell r="O196"/>
          <cell r="P196"/>
          <cell r="Q196"/>
          <cell r="R196"/>
          <cell r="S196"/>
          <cell r="T196" t="str">
            <v>N</v>
          </cell>
          <cell r="U196" t="str">
            <v>N</v>
          </cell>
          <cell r="V196" t="str">
            <v>P29d</v>
          </cell>
          <cell r="W196" t="str">
            <v>Overlopende passiva: Overige overlopende passiva (niet-overheid)</v>
          </cell>
        </row>
        <row r="197">
          <cell r="A197">
            <v>26012</v>
          </cell>
          <cell r="B197" t="str">
            <v>Verstrekken/verrekenen voorschot BZ</v>
          </cell>
          <cell r="C197" t="str">
            <v>F</v>
          </cell>
          <cell r="D197">
            <v>2017</v>
          </cell>
          <cell r="E197">
            <v>2098</v>
          </cell>
          <cell r="F197">
            <v>0</v>
          </cell>
          <cell r="G197"/>
          <cell r="H197" t="str">
            <v>T</v>
          </cell>
          <cell r="I197"/>
          <cell r="J197">
            <v>2</v>
          </cell>
          <cell r="K197">
            <v>0</v>
          </cell>
          <cell r="L197"/>
          <cell r="M197"/>
          <cell r="N197"/>
          <cell r="O197"/>
          <cell r="P197"/>
          <cell r="Q197"/>
          <cell r="R197"/>
          <cell r="S197"/>
          <cell r="T197" t="str">
            <v>N</v>
          </cell>
          <cell r="U197" t="str">
            <v>N</v>
          </cell>
          <cell r="V197" t="str">
            <v>P29d</v>
          </cell>
          <cell r="W197" t="str">
            <v>Overlopende passiva: Overige overlopende passiva (niet-overheid)</v>
          </cell>
        </row>
        <row r="198">
          <cell r="A198">
            <v>26013</v>
          </cell>
          <cell r="B198" t="str">
            <v>Verstrekken/verrekenen voorschot RWW</v>
          </cell>
          <cell r="C198" t="str">
            <v>F</v>
          </cell>
          <cell r="D198">
            <v>2017</v>
          </cell>
          <cell r="E198">
            <v>2098</v>
          </cell>
          <cell r="F198">
            <v>0</v>
          </cell>
          <cell r="G198"/>
          <cell r="H198" t="str">
            <v>T</v>
          </cell>
          <cell r="I198"/>
          <cell r="J198">
            <v>2</v>
          </cell>
          <cell r="K198">
            <v>0</v>
          </cell>
          <cell r="L198"/>
          <cell r="M198"/>
          <cell r="N198"/>
          <cell r="O198"/>
          <cell r="P198"/>
          <cell r="Q198"/>
          <cell r="R198"/>
          <cell r="S198"/>
          <cell r="T198" t="str">
            <v>N</v>
          </cell>
          <cell r="U198" t="str">
            <v>N</v>
          </cell>
          <cell r="V198" t="str">
            <v>P29d</v>
          </cell>
          <cell r="W198" t="str">
            <v>Overlopende passiva: Overige overlopende passiva (niet-overheid)</v>
          </cell>
        </row>
        <row r="199">
          <cell r="A199">
            <v>26014</v>
          </cell>
          <cell r="B199" t="str">
            <v>Verstrekken/verrekenen voorschot IOAW</v>
          </cell>
          <cell r="C199" t="str">
            <v>F</v>
          </cell>
          <cell r="D199">
            <v>2017</v>
          </cell>
          <cell r="E199">
            <v>2098</v>
          </cell>
          <cell r="F199">
            <v>0</v>
          </cell>
          <cell r="G199"/>
          <cell r="H199" t="str">
            <v>T</v>
          </cell>
          <cell r="I199"/>
          <cell r="J199">
            <v>2</v>
          </cell>
          <cell r="K199">
            <v>0</v>
          </cell>
          <cell r="L199"/>
          <cell r="M199"/>
          <cell r="N199"/>
          <cell r="O199"/>
          <cell r="P199"/>
          <cell r="Q199"/>
          <cell r="R199"/>
          <cell r="S199"/>
          <cell r="T199" t="str">
            <v>N</v>
          </cell>
          <cell r="U199" t="str">
            <v>N</v>
          </cell>
          <cell r="V199" t="str">
            <v>P29d</v>
          </cell>
          <cell r="W199" t="str">
            <v>Overlopende passiva: Overige overlopende passiva (niet-overheid)</v>
          </cell>
        </row>
        <row r="200">
          <cell r="A200">
            <v>26015</v>
          </cell>
          <cell r="B200" t="str">
            <v>Verstrekken/verrekenen voorschot IOAZ</v>
          </cell>
          <cell r="C200" t="str">
            <v>F</v>
          </cell>
          <cell r="D200">
            <v>2017</v>
          </cell>
          <cell r="E200">
            <v>2098</v>
          </cell>
          <cell r="F200">
            <v>0</v>
          </cell>
          <cell r="G200"/>
          <cell r="H200" t="str">
            <v>T</v>
          </cell>
          <cell r="I200"/>
          <cell r="J200">
            <v>2</v>
          </cell>
          <cell r="K200">
            <v>0</v>
          </cell>
          <cell r="L200"/>
          <cell r="M200"/>
          <cell r="N200"/>
          <cell r="O200"/>
          <cell r="P200"/>
          <cell r="Q200"/>
          <cell r="R200"/>
          <cell r="S200"/>
          <cell r="T200" t="str">
            <v>N</v>
          </cell>
          <cell r="U200" t="str">
            <v>N</v>
          </cell>
          <cell r="V200" t="str">
            <v>P29d</v>
          </cell>
          <cell r="W200" t="str">
            <v>Overlopende passiva: Overige overlopende passiva (niet-overheid)</v>
          </cell>
        </row>
        <row r="201">
          <cell r="A201">
            <v>26028</v>
          </cell>
          <cell r="B201" t="str">
            <v>Tussenrekening EWC</v>
          </cell>
          <cell r="C201" t="str">
            <v>F</v>
          </cell>
          <cell r="D201">
            <v>2019</v>
          </cell>
          <cell r="E201">
            <v>2098</v>
          </cell>
          <cell r="F201">
            <v>0</v>
          </cell>
          <cell r="G201"/>
          <cell r="H201" t="str">
            <v>T</v>
          </cell>
          <cell r="I201"/>
          <cell r="J201">
            <v>2</v>
          </cell>
          <cell r="K201">
            <v>0</v>
          </cell>
          <cell r="L201"/>
          <cell r="M201"/>
          <cell r="N201"/>
          <cell r="O201"/>
          <cell r="P201"/>
          <cell r="Q201"/>
          <cell r="R201"/>
          <cell r="S201"/>
          <cell r="T201" t="str">
            <v>N</v>
          </cell>
          <cell r="U201" t="str">
            <v>N</v>
          </cell>
          <cell r="V201" t="str">
            <v>P29d</v>
          </cell>
          <cell r="W201" t="str">
            <v>Overlopende passiva: Overige overlopende passiva (niet-overheid)</v>
          </cell>
        </row>
        <row r="202">
          <cell r="A202">
            <v>26029</v>
          </cell>
          <cell r="B202" t="str">
            <v>Betalingen onderweg/ontv. Oekraïners Leefgeld</v>
          </cell>
          <cell r="C202" t="str">
            <v>F</v>
          </cell>
          <cell r="D202">
            <v>2023</v>
          </cell>
          <cell r="E202">
            <v>2098</v>
          </cell>
          <cell r="F202">
            <v>0</v>
          </cell>
          <cell r="G202"/>
          <cell r="H202" t="str">
            <v>T</v>
          </cell>
          <cell r="I202"/>
          <cell r="J202">
            <v>2</v>
          </cell>
          <cell r="K202">
            <v>0</v>
          </cell>
          <cell r="L202"/>
          <cell r="M202"/>
          <cell r="N202"/>
          <cell r="O202"/>
          <cell r="P202"/>
          <cell r="Q202"/>
          <cell r="R202"/>
          <cell r="S202"/>
          <cell r="T202" t="str">
            <v>N</v>
          </cell>
          <cell r="U202" t="str">
            <v>N</v>
          </cell>
          <cell r="V202" t="str">
            <v>P29d</v>
          </cell>
          <cell r="W202" t="str">
            <v>Overlopende passiva: Overige overlopende passiva (niet-overheid)</v>
          </cell>
        </row>
        <row r="203">
          <cell r="A203">
            <v>26030</v>
          </cell>
          <cell r="B203" t="str">
            <v>Betalingen zorgadministratie SDO</v>
          </cell>
          <cell r="C203" t="str">
            <v>F</v>
          </cell>
          <cell r="D203">
            <v>2022</v>
          </cell>
          <cell r="E203">
            <v>2098</v>
          </cell>
          <cell r="F203">
            <v>0</v>
          </cell>
          <cell r="G203"/>
          <cell r="H203" t="str">
            <v>T</v>
          </cell>
          <cell r="I203"/>
          <cell r="J203">
            <v>2</v>
          </cell>
          <cell r="K203">
            <v>0</v>
          </cell>
          <cell r="L203"/>
          <cell r="M203"/>
          <cell r="N203"/>
          <cell r="O203"/>
          <cell r="P203"/>
          <cell r="Q203"/>
          <cell r="R203"/>
          <cell r="S203"/>
          <cell r="T203" t="str">
            <v>N</v>
          </cell>
          <cell r="U203" t="str">
            <v>N</v>
          </cell>
          <cell r="V203" t="str">
            <v>P29d</v>
          </cell>
          <cell r="W203" t="str">
            <v>Overlopende passiva: Overige overlopende passiva (niet-overheid)</v>
          </cell>
        </row>
        <row r="204">
          <cell r="A204">
            <v>26031</v>
          </cell>
          <cell r="B204" t="str">
            <v>Betalingen onderweg/ontv. Oekraïners Eigen Bijdr.</v>
          </cell>
          <cell r="C204" t="str">
            <v>F</v>
          </cell>
          <cell r="D204">
            <v>2024</v>
          </cell>
          <cell r="E204">
            <v>2099</v>
          </cell>
          <cell r="F204">
            <v>0</v>
          </cell>
          <cell r="G204"/>
          <cell r="H204" t="str">
            <v>T</v>
          </cell>
          <cell r="I204"/>
          <cell r="J204">
            <v>2</v>
          </cell>
          <cell r="K204">
            <v>0</v>
          </cell>
          <cell r="L204"/>
          <cell r="M204"/>
          <cell r="N204"/>
          <cell r="O204"/>
          <cell r="P204"/>
          <cell r="Q204"/>
          <cell r="R204"/>
          <cell r="S204"/>
          <cell r="T204" t="str">
            <v>N</v>
          </cell>
          <cell r="U204" t="str">
            <v>N</v>
          </cell>
          <cell r="V204" t="str">
            <v>P29d</v>
          </cell>
          <cell r="W204" t="str">
            <v>Overlopende passiva: Overige overlopende passiva (niet-overheid)</v>
          </cell>
        </row>
        <row r="205">
          <cell r="A205">
            <v>27600</v>
          </cell>
          <cell r="B205" t="str">
            <v>Verzekeringen &amp; belastingen - nog te verdelen</v>
          </cell>
          <cell r="C205" t="str">
            <v>F</v>
          </cell>
          <cell r="D205">
            <v>2017</v>
          </cell>
          <cell r="E205">
            <v>2098</v>
          </cell>
          <cell r="F205">
            <v>0</v>
          </cell>
          <cell r="G205"/>
          <cell r="H205"/>
          <cell r="I205"/>
          <cell r="J205">
            <v>2</v>
          </cell>
          <cell r="K205">
            <v>0</v>
          </cell>
          <cell r="L205"/>
          <cell r="M205"/>
          <cell r="N205"/>
          <cell r="O205"/>
          <cell r="P205"/>
          <cell r="Q205"/>
          <cell r="R205"/>
          <cell r="S205"/>
          <cell r="T205" t="str">
            <v>N</v>
          </cell>
          <cell r="U205" t="str">
            <v>N</v>
          </cell>
          <cell r="V205" t="str">
            <v>A29d</v>
          </cell>
          <cell r="W205" t="str">
            <v>Overlopende activa: Overige overlopende activa (niet-overheid)</v>
          </cell>
        </row>
        <row r="206">
          <cell r="A206">
            <v>29990</v>
          </cell>
          <cell r="B206" t="str">
            <v>Overgang investeringen</v>
          </cell>
          <cell r="C206" t="str">
            <v>F</v>
          </cell>
          <cell r="D206">
            <v>2017</v>
          </cell>
          <cell r="E206">
            <v>2017</v>
          </cell>
          <cell r="F206">
            <v>0</v>
          </cell>
          <cell r="G206"/>
          <cell r="H206" t="str">
            <v>T</v>
          </cell>
          <cell r="I206"/>
          <cell r="J206">
            <v>2</v>
          </cell>
          <cell r="K206">
            <v>0</v>
          </cell>
          <cell r="L206"/>
          <cell r="M206"/>
          <cell r="N206"/>
          <cell r="O206"/>
          <cell r="P206"/>
          <cell r="Q206"/>
          <cell r="R206"/>
          <cell r="S206"/>
          <cell r="T206" t="str">
            <v>N</v>
          </cell>
          <cell r="U206" t="str">
            <v>N</v>
          </cell>
          <cell r="V206" t="str">
            <v>A29d</v>
          </cell>
          <cell r="W206" t="str">
            <v>Overlopende activa: Overige overlopende activa</v>
          </cell>
        </row>
        <row r="207">
          <cell r="A207">
            <v>29991</v>
          </cell>
          <cell r="B207" t="str">
            <v>Overgang reserves en voorzieningen</v>
          </cell>
          <cell r="C207" t="str">
            <v>F</v>
          </cell>
          <cell r="D207">
            <v>2017</v>
          </cell>
          <cell r="E207">
            <v>2098</v>
          </cell>
          <cell r="F207">
            <v>0</v>
          </cell>
          <cell r="G207"/>
          <cell r="H207" t="str">
            <v>T</v>
          </cell>
          <cell r="I207"/>
          <cell r="J207">
            <v>2</v>
          </cell>
          <cell r="K207">
            <v>0</v>
          </cell>
          <cell r="L207"/>
          <cell r="M207"/>
          <cell r="N207"/>
          <cell r="O207"/>
          <cell r="P207"/>
          <cell r="Q207"/>
          <cell r="R207"/>
          <cell r="S207"/>
          <cell r="T207" t="str">
            <v>N</v>
          </cell>
          <cell r="U207" t="str">
            <v>N</v>
          </cell>
          <cell r="V207" t="str">
            <v>A29d</v>
          </cell>
          <cell r="W207" t="str">
            <v>Overlopende activa: Overige overlopende activa (niet-overheid)</v>
          </cell>
        </row>
        <row r="208">
          <cell r="A208">
            <v>29992</v>
          </cell>
          <cell r="B208" t="str">
            <v>Overgang Crediteuren (oud systeem)</v>
          </cell>
          <cell r="C208" t="str">
            <v>F</v>
          </cell>
          <cell r="D208">
            <v>2017</v>
          </cell>
          <cell r="E208">
            <v>2017</v>
          </cell>
          <cell r="F208">
            <v>1</v>
          </cell>
          <cell r="G208"/>
          <cell r="H208" t="str">
            <v>T</v>
          </cell>
          <cell r="I208"/>
          <cell r="J208">
            <v>1</v>
          </cell>
          <cell r="K208">
            <v>0</v>
          </cell>
          <cell r="L208"/>
          <cell r="M208"/>
          <cell r="N208"/>
          <cell r="O208"/>
          <cell r="P208"/>
          <cell r="Q208"/>
          <cell r="R208"/>
          <cell r="S208"/>
          <cell r="T208" t="str">
            <v>N</v>
          </cell>
          <cell r="U208" t="str">
            <v>N</v>
          </cell>
          <cell r="V208" t="str">
            <v>P213</v>
          </cell>
          <cell r="W208" t="str">
            <v>Vlottende schuld: Overige vlottende schulden</v>
          </cell>
        </row>
        <row r="209">
          <cell r="A209">
            <v>29993</v>
          </cell>
          <cell r="B209" t="str">
            <v>Overgang Debiteuren (oud systeem)</v>
          </cell>
          <cell r="C209" t="str">
            <v>F</v>
          </cell>
          <cell r="D209">
            <v>2017</v>
          </cell>
          <cell r="E209">
            <v>2017</v>
          </cell>
          <cell r="F209">
            <v>1</v>
          </cell>
          <cell r="G209"/>
          <cell r="H209" t="str">
            <v>T</v>
          </cell>
          <cell r="I209"/>
          <cell r="J209">
            <v>1</v>
          </cell>
          <cell r="K209">
            <v>0</v>
          </cell>
          <cell r="L209"/>
          <cell r="M209"/>
          <cell r="N209"/>
          <cell r="O209"/>
          <cell r="P209"/>
          <cell r="Q209"/>
          <cell r="R209"/>
          <cell r="S209"/>
          <cell r="T209" t="str">
            <v>N</v>
          </cell>
          <cell r="U209" t="str">
            <v>N</v>
          </cell>
          <cell r="V209" t="str">
            <v>A224</v>
          </cell>
          <cell r="W209" t="str">
            <v>Uitzettingen: Overige vorderingen</v>
          </cell>
        </row>
        <row r="210">
          <cell r="A210">
            <v>29999</v>
          </cell>
          <cell r="B210" t="str">
            <v>Evenwichtsrekening begrotingswijzigingen</v>
          </cell>
          <cell r="C210" t="str">
            <v>K</v>
          </cell>
          <cell r="D210">
            <v>2017</v>
          </cell>
          <cell r="E210">
            <v>2099</v>
          </cell>
          <cell r="F210">
            <v>0</v>
          </cell>
          <cell r="G210" t="str">
            <v>K</v>
          </cell>
          <cell r="H210"/>
          <cell r="I210"/>
          <cell r="J210">
            <v>7</v>
          </cell>
          <cell r="K210">
            <v>0</v>
          </cell>
          <cell r="L210"/>
          <cell r="M210"/>
          <cell r="N210"/>
          <cell r="O210"/>
          <cell r="P210"/>
          <cell r="Q210"/>
          <cell r="R210"/>
          <cell r="S210"/>
          <cell r="T210" t="str">
            <v>N</v>
          </cell>
          <cell r="U210" t="str">
            <v>J</v>
          </cell>
          <cell r="V210"/>
          <cell r="W210"/>
        </row>
        <row r="211">
          <cell r="A211">
            <v>31000</v>
          </cell>
          <cell r="B211" t="str">
            <v>Voorraad onderhanden werk (incl.bouwgr.in expl.)</v>
          </cell>
          <cell r="C211" t="str">
            <v>F</v>
          </cell>
          <cell r="D211">
            <v>2017</v>
          </cell>
          <cell r="E211">
            <v>2099</v>
          </cell>
          <cell r="F211">
            <v>0</v>
          </cell>
          <cell r="G211"/>
          <cell r="H211"/>
          <cell r="I211"/>
          <cell r="J211">
            <v>3</v>
          </cell>
          <cell r="K211">
            <v>1</v>
          </cell>
          <cell r="L211"/>
          <cell r="M211"/>
          <cell r="N211"/>
          <cell r="O211"/>
          <cell r="P211"/>
          <cell r="Q211"/>
          <cell r="R211"/>
          <cell r="S211"/>
          <cell r="T211" t="str">
            <v>N</v>
          </cell>
          <cell r="U211" t="str">
            <v>N</v>
          </cell>
          <cell r="V211" t="str">
            <v>A213</v>
          </cell>
          <cell r="W211" t="str">
            <v>Voorraden: Onderhanden werk (incl. bouwgronden in exploitatie)</v>
          </cell>
        </row>
        <row r="212">
          <cell r="A212">
            <v>31001</v>
          </cell>
          <cell r="B212" t="str">
            <v>Voorziening verlieslatende compl. in exploitatie</v>
          </cell>
          <cell r="C212" t="str">
            <v>F</v>
          </cell>
          <cell r="D212">
            <v>2017</v>
          </cell>
          <cell r="E212">
            <v>2099</v>
          </cell>
          <cell r="F212">
            <v>0</v>
          </cell>
          <cell r="G212"/>
          <cell r="H212"/>
          <cell r="I212"/>
          <cell r="J212">
            <v>3</v>
          </cell>
          <cell r="K212">
            <v>1</v>
          </cell>
          <cell r="L212"/>
          <cell r="M212"/>
          <cell r="N212"/>
          <cell r="O212"/>
          <cell r="P212"/>
          <cell r="Q212"/>
          <cell r="R212"/>
          <cell r="S212"/>
          <cell r="T212" t="str">
            <v>N</v>
          </cell>
          <cell r="U212" t="str">
            <v>N</v>
          </cell>
          <cell r="V212" t="str">
            <v>A213</v>
          </cell>
          <cell r="W212" t="str">
            <v>Voorraden: Onderhanden werk (incl. bouwgronden in exploitatie)</v>
          </cell>
        </row>
        <row r="213">
          <cell r="A213">
            <v>32000</v>
          </cell>
          <cell r="B213" t="str">
            <v>Voorraad Burgerzaken</v>
          </cell>
          <cell r="C213" t="str">
            <v>F</v>
          </cell>
          <cell r="D213">
            <v>2017</v>
          </cell>
          <cell r="E213">
            <v>2023</v>
          </cell>
          <cell r="F213">
            <v>0</v>
          </cell>
          <cell r="G213"/>
          <cell r="H213"/>
          <cell r="I213"/>
          <cell r="J213">
            <v>3</v>
          </cell>
          <cell r="K213">
            <v>0</v>
          </cell>
          <cell r="L213"/>
          <cell r="M213"/>
          <cell r="N213"/>
          <cell r="O213"/>
          <cell r="P213"/>
          <cell r="Q213"/>
          <cell r="R213"/>
          <cell r="S213"/>
          <cell r="T213" t="str">
            <v>N</v>
          </cell>
          <cell r="U213" t="str">
            <v>N</v>
          </cell>
          <cell r="V213" t="str">
            <v>A214</v>
          </cell>
          <cell r="W213" t="str">
            <v>Voorraden: Gereed product en handelsgoederen</v>
          </cell>
        </row>
        <row r="214">
          <cell r="A214">
            <v>51000</v>
          </cell>
          <cell r="B214" t="str">
            <v>Onderhandse leningen</v>
          </cell>
          <cell r="C214" t="str">
            <v>F</v>
          </cell>
          <cell r="D214">
            <v>2017</v>
          </cell>
          <cell r="E214">
            <v>2099</v>
          </cell>
          <cell r="F214">
            <v>1</v>
          </cell>
          <cell r="G214"/>
          <cell r="H214"/>
          <cell r="I214"/>
          <cell r="J214">
            <v>1</v>
          </cell>
          <cell r="K214">
            <v>1</v>
          </cell>
          <cell r="L214"/>
          <cell r="M214"/>
          <cell r="N214"/>
          <cell r="O214"/>
          <cell r="P214"/>
          <cell r="Q214"/>
          <cell r="R214"/>
          <cell r="S214"/>
          <cell r="T214" t="str">
            <v>N</v>
          </cell>
          <cell r="U214" t="str">
            <v>N</v>
          </cell>
          <cell r="V214" t="str">
            <v>P133</v>
          </cell>
          <cell r="W214" t="str">
            <v>Vaste schuld: Onderhandse leningen van binnenlandse banken en overige financiële instellingen</v>
          </cell>
        </row>
        <row r="215">
          <cell r="A215">
            <v>51002</v>
          </cell>
          <cell r="B215" t="str">
            <v>BNG lening o/g 1,705% (25 jr) 15-7-2015</v>
          </cell>
          <cell r="C215" t="str">
            <v>F</v>
          </cell>
          <cell r="D215">
            <v>2017</v>
          </cell>
          <cell r="E215">
            <v>2099</v>
          </cell>
          <cell r="F215">
            <v>0</v>
          </cell>
          <cell r="G215"/>
          <cell r="H215"/>
          <cell r="I215"/>
          <cell r="J215">
            <v>1</v>
          </cell>
          <cell r="K215">
            <v>1</v>
          </cell>
          <cell r="L215"/>
          <cell r="M215"/>
          <cell r="N215"/>
          <cell r="O215"/>
          <cell r="P215"/>
          <cell r="Q215"/>
          <cell r="R215"/>
          <cell r="S215"/>
          <cell r="T215" t="str">
            <v>N</v>
          </cell>
          <cell r="U215" t="str">
            <v>N</v>
          </cell>
          <cell r="V215" t="str">
            <v>P133</v>
          </cell>
          <cell r="W215" t="str">
            <v>Vaste schuld: Onderhandse leningen van binnenlandse banken en overige financiële instellingen</v>
          </cell>
        </row>
        <row r="216">
          <cell r="A216">
            <v>51003</v>
          </cell>
          <cell r="B216" t="str">
            <v>Aflossing BNG lening o/g 1,705% (25 jr) 15-7-2015</v>
          </cell>
          <cell r="C216" t="str">
            <v>F</v>
          </cell>
          <cell r="D216">
            <v>2017</v>
          </cell>
          <cell r="E216">
            <v>2099</v>
          </cell>
          <cell r="F216">
            <v>0</v>
          </cell>
          <cell r="G216"/>
          <cell r="H216"/>
          <cell r="I216"/>
          <cell r="J216">
            <v>1</v>
          </cell>
          <cell r="K216">
            <v>1</v>
          </cell>
          <cell r="L216"/>
          <cell r="M216"/>
          <cell r="N216"/>
          <cell r="O216"/>
          <cell r="P216"/>
          <cell r="Q216"/>
          <cell r="R216"/>
          <cell r="S216"/>
          <cell r="T216" t="str">
            <v>N</v>
          </cell>
          <cell r="U216" t="str">
            <v>N</v>
          </cell>
          <cell r="V216" t="str">
            <v>P133</v>
          </cell>
          <cell r="W216" t="str">
            <v>Vaste schuld: Onderhandse leningen van binnenlandse banken en overige financiële instellingen</v>
          </cell>
        </row>
        <row r="217">
          <cell r="A217">
            <v>51004</v>
          </cell>
          <cell r="B217" t="str">
            <v>BNG lening HvL o/g 1,455% (25 jr) 11-10-2018</v>
          </cell>
          <cell r="C217" t="str">
            <v>F</v>
          </cell>
          <cell r="D217">
            <v>2018</v>
          </cell>
          <cell r="E217">
            <v>2099</v>
          </cell>
          <cell r="F217">
            <v>0</v>
          </cell>
          <cell r="G217"/>
          <cell r="H217"/>
          <cell r="I217"/>
          <cell r="J217">
            <v>1</v>
          </cell>
          <cell r="K217">
            <v>1</v>
          </cell>
          <cell r="L217"/>
          <cell r="M217"/>
          <cell r="N217"/>
          <cell r="O217"/>
          <cell r="P217"/>
          <cell r="Q217"/>
          <cell r="R217"/>
          <cell r="S217"/>
          <cell r="T217" t="str">
            <v>N</v>
          </cell>
          <cell r="U217" t="str">
            <v>N</v>
          </cell>
          <cell r="V217" t="str">
            <v>P133</v>
          </cell>
          <cell r="W217" t="str">
            <v>Vaste schuld: Onderhandse leningen van binnenlandse banken en overige financiële instellingen</v>
          </cell>
        </row>
        <row r="218">
          <cell r="A218">
            <v>51005</v>
          </cell>
          <cell r="B218" t="str">
            <v>Afl. BNG lening HvL o/g 1,455% (25 jr) 11-10-2018</v>
          </cell>
          <cell r="C218" t="str">
            <v>F</v>
          </cell>
          <cell r="D218">
            <v>2018</v>
          </cell>
          <cell r="E218">
            <v>2099</v>
          </cell>
          <cell r="F218">
            <v>0</v>
          </cell>
          <cell r="G218"/>
          <cell r="H218"/>
          <cell r="I218"/>
          <cell r="J218">
            <v>1</v>
          </cell>
          <cell r="K218">
            <v>1</v>
          </cell>
          <cell r="L218"/>
          <cell r="M218"/>
          <cell r="N218"/>
          <cell r="O218"/>
          <cell r="P218"/>
          <cell r="Q218"/>
          <cell r="R218"/>
          <cell r="S218"/>
          <cell r="T218" t="str">
            <v>N</v>
          </cell>
          <cell r="U218" t="str">
            <v>N</v>
          </cell>
          <cell r="V218" t="str">
            <v>P133</v>
          </cell>
          <cell r="W218" t="str">
            <v>Vaste schuld: Onderhandse leningen van binnenlandse banken en overige financiële instellingen</v>
          </cell>
        </row>
        <row r="219">
          <cell r="A219">
            <v>51006</v>
          </cell>
          <cell r="B219" t="str">
            <v>BNG lening IKC BKW o/g 1,278% (25 jr) 06-02-2019</v>
          </cell>
          <cell r="C219" t="str">
            <v>F</v>
          </cell>
          <cell r="D219">
            <v>2019</v>
          </cell>
          <cell r="E219">
            <v>2099</v>
          </cell>
          <cell r="F219">
            <v>0</v>
          </cell>
          <cell r="G219"/>
          <cell r="H219"/>
          <cell r="I219"/>
          <cell r="J219">
            <v>1</v>
          </cell>
          <cell r="K219">
            <v>1</v>
          </cell>
          <cell r="L219"/>
          <cell r="M219"/>
          <cell r="N219"/>
          <cell r="O219"/>
          <cell r="P219"/>
          <cell r="Q219"/>
          <cell r="R219"/>
          <cell r="S219"/>
          <cell r="T219" t="str">
            <v>N</v>
          </cell>
          <cell r="U219" t="str">
            <v>N</v>
          </cell>
          <cell r="V219" t="str">
            <v>P133</v>
          </cell>
          <cell r="W219" t="str">
            <v>Vaste schuld: Onderhandse leningen van binnenlandse banken en overige financiële instellingen</v>
          </cell>
        </row>
        <row r="220">
          <cell r="A220">
            <v>51007</v>
          </cell>
          <cell r="B220" t="str">
            <v>Afl. BNG len IKC BKW o/g 1,278% (25 jr) 06-02-2019</v>
          </cell>
          <cell r="C220" t="str">
            <v>F</v>
          </cell>
          <cell r="D220">
            <v>2019</v>
          </cell>
          <cell r="E220">
            <v>2099</v>
          </cell>
          <cell r="F220">
            <v>0</v>
          </cell>
          <cell r="G220"/>
          <cell r="H220"/>
          <cell r="I220"/>
          <cell r="J220">
            <v>1</v>
          </cell>
          <cell r="K220">
            <v>1</v>
          </cell>
          <cell r="L220"/>
          <cell r="M220"/>
          <cell r="N220"/>
          <cell r="O220"/>
          <cell r="P220"/>
          <cell r="Q220"/>
          <cell r="R220"/>
          <cell r="S220"/>
          <cell r="T220" t="str">
            <v>N</v>
          </cell>
          <cell r="U220" t="str">
            <v>N</v>
          </cell>
          <cell r="V220" t="str">
            <v>P133</v>
          </cell>
          <cell r="W220" t="str">
            <v>Vaste schuld: Onderhandse leningen van binnenlandse banken en overige financiële instellingen</v>
          </cell>
        </row>
        <row r="221">
          <cell r="A221">
            <v>51008</v>
          </cell>
          <cell r="B221" t="str">
            <v>BNG len. Atria/t Ronde o/g 0,245% (25 j) 11-8-2020</v>
          </cell>
          <cell r="C221" t="str">
            <v>F</v>
          </cell>
          <cell r="D221">
            <v>2020</v>
          </cell>
          <cell r="E221">
            <v>2099</v>
          </cell>
          <cell r="F221">
            <v>0</v>
          </cell>
          <cell r="G221"/>
          <cell r="H221"/>
          <cell r="I221"/>
          <cell r="J221">
            <v>1</v>
          </cell>
          <cell r="K221">
            <v>1</v>
          </cell>
          <cell r="L221"/>
          <cell r="M221"/>
          <cell r="N221"/>
          <cell r="O221"/>
          <cell r="P221"/>
          <cell r="Q221"/>
          <cell r="R221"/>
          <cell r="S221"/>
          <cell r="T221" t="str">
            <v>N</v>
          </cell>
          <cell r="U221" t="str">
            <v>N</v>
          </cell>
          <cell r="V221" t="str">
            <v>P133</v>
          </cell>
          <cell r="W221" t="str">
            <v>Vaste schuld: Onderhandse leningen van binnenlandse banken en overige financiële instellingen</v>
          </cell>
        </row>
        <row r="222">
          <cell r="A222">
            <v>51009</v>
          </cell>
          <cell r="B222" t="str">
            <v>Afl. BNG len. Atria/t Ronde o/g 0,245% (25 j)</v>
          </cell>
          <cell r="C222" t="str">
            <v>F</v>
          </cell>
          <cell r="D222">
            <v>2020</v>
          </cell>
          <cell r="E222">
            <v>2099</v>
          </cell>
          <cell r="F222">
            <v>0</v>
          </cell>
          <cell r="G222"/>
          <cell r="H222"/>
          <cell r="I222"/>
          <cell r="J222">
            <v>1</v>
          </cell>
          <cell r="K222">
            <v>1</v>
          </cell>
          <cell r="L222"/>
          <cell r="M222"/>
          <cell r="N222"/>
          <cell r="O222"/>
          <cell r="P222"/>
          <cell r="Q222"/>
          <cell r="R222"/>
          <cell r="S222"/>
          <cell r="T222" t="str">
            <v>N</v>
          </cell>
          <cell r="U222" t="str">
            <v>N</v>
          </cell>
          <cell r="V222" t="str">
            <v>P133</v>
          </cell>
          <cell r="W222" t="str">
            <v>Vaste schuld: Onderhandse leningen van binnenlandse banken en overige financiële instellingen</v>
          </cell>
        </row>
        <row r="223">
          <cell r="A223">
            <v>51010</v>
          </cell>
          <cell r="B223" t="str">
            <v>NWB len. IKC Grh o/g 0,489% (25 j) 01-06-2021</v>
          </cell>
          <cell r="C223" t="str">
            <v>F</v>
          </cell>
          <cell r="D223">
            <v>2021</v>
          </cell>
          <cell r="E223">
            <v>2099</v>
          </cell>
          <cell r="F223">
            <v>0</v>
          </cell>
          <cell r="G223"/>
          <cell r="H223"/>
          <cell r="I223"/>
          <cell r="J223">
            <v>1</v>
          </cell>
          <cell r="K223">
            <v>1</v>
          </cell>
          <cell r="L223"/>
          <cell r="M223"/>
          <cell r="N223"/>
          <cell r="O223"/>
          <cell r="P223"/>
          <cell r="Q223"/>
          <cell r="R223"/>
          <cell r="S223"/>
          <cell r="T223" t="str">
            <v>N</v>
          </cell>
          <cell r="U223" t="str">
            <v>N</v>
          </cell>
          <cell r="V223" t="str">
            <v>P133</v>
          </cell>
          <cell r="W223" t="str">
            <v>Vaste schuld: Onderhandse leningen van binnenlandse banken en overige financiële instellingen</v>
          </cell>
        </row>
        <row r="224">
          <cell r="A224">
            <v>51011</v>
          </cell>
          <cell r="B224" t="str">
            <v>Afl. NWB len. IKC Grh o/g 0,489% (25 j) 01-06-2021</v>
          </cell>
          <cell r="C224" t="str">
            <v>F</v>
          </cell>
          <cell r="D224">
            <v>2021</v>
          </cell>
          <cell r="E224">
            <v>2099</v>
          </cell>
          <cell r="F224">
            <v>0</v>
          </cell>
          <cell r="G224"/>
          <cell r="H224"/>
          <cell r="I224"/>
          <cell r="J224">
            <v>1</v>
          </cell>
          <cell r="K224">
            <v>1</v>
          </cell>
          <cell r="L224"/>
          <cell r="M224"/>
          <cell r="N224"/>
          <cell r="O224"/>
          <cell r="P224"/>
          <cell r="Q224"/>
          <cell r="R224"/>
          <cell r="S224"/>
          <cell r="T224" t="str">
            <v>N</v>
          </cell>
          <cell r="U224" t="str">
            <v>N</v>
          </cell>
          <cell r="V224" t="str">
            <v>P133</v>
          </cell>
          <cell r="W224" t="str">
            <v>Vaste schuld: Onderhandse leningen van binnenlandse banken en overige financiële instellingen</v>
          </cell>
        </row>
        <row r="225">
          <cell r="A225">
            <v>60101</v>
          </cell>
          <cell r="B225" t="str">
            <v>BBK Bestuur</v>
          </cell>
          <cell r="C225" t="str">
            <v>K</v>
          </cell>
          <cell r="D225">
            <v>2017</v>
          </cell>
          <cell r="E225">
            <v>2099</v>
          </cell>
          <cell r="F225">
            <v>0</v>
          </cell>
          <cell r="G225" t="str">
            <v>O</v>
          </cell>
          <cell r="H225"/>
          <cell r="I225"/>
          <cell r="J225">
            <v>6</v>
          </cell>
          <cell r="K225">
            <v>0</v>
          </cell>
          <cell r="L225"/>
          <cell r="M225"/>
          <cell r="N225"/>
          <cell r="O225"/>
          <cell r="P225"/>
          <cell r="Q225"/>
          <cell r="R225"/>
          <cell r="S225"/>
          <cell r="T225" t="str">
            <v>N</v>
          </cell>
          <cell r="U225" t="str">
            <v>J</v>
          </cell>
          <cell r="V225" t="str">
            <v>0.1</v>
          </cell>
          <cell r="W225" t="str">
            <v>Bestuur</v>
          </cell>
        </row>
        <row r="226">
          <cell r="A226">
            <v>60102</v>
          </cell>
          <cell r="B226" t="str">
            <v>Raad en raadscommissies</v>
          </cell>
          <cell r="C226" t="str">
            <v>K</v>
          </cell>
          <cell r="D226">
            <v>2017</v>
          </cell>
          <cell r="E226">
            <v>2099</v>
          </cell>
          <cell r="F226">
            <v>0</v>
          </cell>
          <cell r="G226" t="str">
            <v>O</v>
          </cell>
          <cell r="H226"/>
          <cell r="I226"/>
          <cell r="J226">
            <v>6</v>
          </cell>
          <cell r="K226">
            <v>0</v>
          </cell>
          <cell r="L226"/>
          <cell r="M226"/>
          <cell r="N226"/>
          <cell r="O226"/>
          <cell r="P226"/>
          <cell r="Q226"/>
          <cell r="R226"/>
          <cell r="S226"/>
          <cell r="T226" t="str">
            <v>N</v>
          </cell>
          <cell r="U226" t="str">
            <v>J</v>
          </cell>
          <cell r="V226" t="str">
            <v>0.1</v>
          </cell>
          <cell r="W226" t="str">
            <v>Bestuur</v>
          </cell>
        </row>
        <row r="227">
          <cell r="A227">
            <v>60103</v>
          </cell>
          <cell r="B227" t="str">
            <v>B en W</v>
          </cell>
          <cell r="C227" t="str">
            <v>K</v>
          </cell>
          <cell r="D227">
            <v>2017</v>
          </cell>
          <cell r="E227">
            <v>2099</v>
          </cell>
          <cell r="F227">
            <v>0</v>
          </cell>
          <cell r="G227" t="str">
            <v>O</v>
          </cell>
          <cell r="H227"/>
          <cell r="I227"/>
          <cell r="J227">
            <v>6</v>
          </cell>
          <cell r="K227">
            <v>0</v>
          </cell>
          <cell r="L227"/>
          <cell r="M227"/>
          <cell r="N227"/>
          <cell r="O227"/>
          <cell r="P227"/>
          <cell r="Q227"/>
          <cell r="R227"/>
          <cell r="S227"/>
          <cell r="T227" t="str">
            <v>N</v>
          </cell>
          <cell r="U227" t="str">
            <v>J</v>
          </cell>
          <cell r="V227" t="str">
            <v>0.1</v>
          </cell>
          <cell r="W227" t="str">
            <v>Bestuur</v>
          </cell>
        </row>
        <row r="228">
          <cell r="A228">
            <v>60104</v>
          </cell>
          <cell r="B228" t="str">
            <v>Griffie</v>
          </cell>
          <cell r="C228" t="str">
            <v>K</v>
          </cell>
          <cell r="D228">
            <v>2017</v>
          </cell>
          <cell r="E228">
            <v>2099</v>
          </cell>
          <cell r="F228">
            <v>0</v>
          </cell>
          <cell r="G228" t="str">
            <v>O</v>
          </cell>
          <cell r="H228"/>
          <cell r="I228"/>
          <cell r="J228">
            <v>6</v>
          </cell>
          <cell r="K228">
            <v>0</v>
          </cell>
          <cell r="L228"/>
          <cell r="M228"/>
          <cell r="N228"/>
          <cell r="O228"/>
          <cell r="P228"/>
          <cell r="Q228"/>
          <cell r="R228"/>
          <cell r="S228"/>
          <cell r="T228" t="str">
            <v>N</v>
          </cell>
          <cell r="U228" t="str">
            <v>J</v>
          </cell>
          <cell r="V228" t="str">
            <v>0.1</v>
          </cell>
          <cell r="W228" t="str">
            <v>Bestuur</v>
          </cell>
        </row>
        <row r="229">
          <cell r="A229">
            <v>60105</v>
          </cell>
          <cell r="B229" t="str">
            <v>Samenwerkingsverbanden</v>
          </cell>
          <cell r="C229" t="str">
            <v>K</v>
          </cell>
          <cell r="D229">
            <v>2017</v>
          </cell>
          <cell r="E229">
            <v>2099</v>
          </cell>
          <cell r="F229">
            <v>0</v>
          </cell>
          <cell r="G229" t="str">
            <v>O</v>
          </cell>
          <cell r="H229"/>
          <cell r="I229"/>
          <cell r="J229">
            <v>6</v>
          </cell>
          <cell r="K229">
            <v>0</v>
          </cell>
          <cell r="L229"/>
          <cell r="M229"/>
          <cell r="N229"/>
          <cell r="O229"/>
          <cell r="P229"/>
          <cell r="Q229"/>
          <cell r="R229"/>
          <cell r="S229"/>
          <cell r="T229" t="str">
            <v>N</v>
          </cell>
          <cell r="U229" t="str">
            <v>J</v>
          </cell>
          <cell r="V229" t="str">
            <v>0.1</v>
          </cell>
          <cell r="W229" t="str">
            <v>Bestuur</v>
          </cell>
        </row>
        <row r="230">
          <cell r="A230">
            <v>60107</v>
          </cell>
          <cell r="B230" t="str">
            <v>Fonds Gezamenlijke Gemeentelijke Uitvoering</v>
          </cell>
          <cell r="C230" t="str">
            <v>K</v>
          </cell>
          <cell r="D230">
            <v>2018</v>
          </cell>
          <cell r="E230">
            <v>2099</v>
          </cell>
          <cell r="F230">
            <v>0</v>
          </cell>
          <cell r="G230" t="str">
            <v>O</v>
          </cell>
          <cell r="H230"/>
          <cell r="I230"/>
          <cell r="J230">
            <v>6</v>
          </cell>
          <cell r="K230">
            <v>0</v>
          </cell>
          <cell r="L230"/>
          <cell r="M230"/>
          <cell r="N230"/>
          <cell r="O230"/>
          <cell r="P230"/>
          <cell r="Q230"/>
          <cell r="R230"/>
          <cell r="S230"/>
          <cell r="T230" t="str">
            <v>N</v>
          </cell>
          <cell r="U230" t="str">
            <v>J</v>
          </cell>
          <cell r="V230" t="str">
            <v>0.1</v>
          </cell>
          <cell r="W230" t="str">
            <v>Bestuur</v>
          </cell>
        </row>
        <row r="231">
          <cell r="A231">
            <v>60108</v>
          </cell>
          <cell r="B231" t="str">
            <v>Burgerparticipatie Bestuur</v>
          </cell>
          <cell r="C231" t="str">
            <v>K</v>
          </cell>
          <cell r="D231">
            <v>2023</v>
          </cell>
          <cell r="E231">
            <v>2099</v>
          </cell>
          <cell r="F231">
            <v>0</v>
          </cell>
          <cell r="G231" t="str">
            <v>O</v>
          </cell>
          <cell r="H231"/>
          <cell r="I231"/>
          <cell r="J231">
            <v>6</v>
          </cell>
          <cell r="K231">
            <v>0</v>
          </cell>
          <cell r="L231"/>
          <cell r="M231"/>
          <cell r="N231"/>
          <cell r="O231"/>
          <cell r="P231"/>
          <cell r="Q231"/>
          <cell r="R231"/>
          <cell r="S231"/>
          <cell r="T231" t="str">
            <v>N</v>
          </cell>
          <cell r="U231" t="str">
            <v>J</v>
          </cell>
          <cell r="V231" t="str">
            <v>0.1</v>
          </cell>
          <cell r="W231" t="str">
            <v>Bestuur</v>
          </cell>
        </row>
        <row r="232">
          <cell r="A232">
            <v>60109</v>
          </cell>
          <cell r="B232" t="str">
            <v>Budget onderzoek beleidsvrije ruimte</v>
          </cell>
          <cell r="C232" t="str">
            <v>K</v>
          </cell>
          <cell r="D232">
            <v>2025</v>
          </cell>
          <cell r="E232">
            <v>2099</v>
          </cell>
          <cell r="F232">
            <v>0</v>
          </cell>
          <cell r="G232" t="str">
            <v>O</v>
          </cell>
          <cell r="H232"/>
          <cell r="I232"/>
          <cell r="J232">
            <v>6</v>
          </cell>
          <cell r="K232">
            <v>0</v>
          </cell>
          <cell r="L232"/>
          <cell r="M232"/>
          <cell r="N232"/>
          <cell r="O232"/>
          <cell r="P232"/>
          <cell r="Q232"/>
          <cell r="R232"/>
          <cell r="S232"/>
          <cell r="T232" t="str">
            <v>N</v>
          </cell>
          <cell r="U232" t="str">
            <v>J</v>
          </cell>
          <cell r="V232" t="str">
            <v>0.1</v>
          </cell>
          <cell r="W232" t="str">
            <v>Bestuur</v>
          </cell>
        </row>
        <row r="233">
          <cell r="A233">
            <v>60110</v>
          </cell>
          <cell r="B233" t="str">
            <v>Reserveboekingen Algemene Dekkingsmiddelen</v>
          </cell>
          <cell r="C233" t="str">
            <v>K</v>
          </cell>
          <cell r="D233">
            <v>2017</v>
          </cell>
          <cell r="E233">
            <v>2099</v>
          </cell>
          <cell r="F233">
            <v>0</v>
          </cell>
          <cell r="G233" t="str">
            <v>O</v>
          </cell>
          <cell r="H233"/>
          <cell r="I233"/>
          <cell r="J233">
            <v>6</v>
          </cell>
          <cell r="K233">
            <v>0</v>
          </cell>
          <cell r="L233"/>
          <cell r="M233"/>
          <cell r="N233"/>
          <cell r="O233"/>
          <cell r="P233"/>
          <cell r="Q233"/>
          <cell r="R233"/>
          <cell r="S233"/>
          <cell r="T233" t="str">
            <v>N</v>
          </cell>
          <cell r="U233" t="str">
            <v>J</v>
          </cell>
          <cell r="V233" t="str">
            <v>0.10</v>
          </cell>
          <cell r="W233" t="str">
            <v>Mutaties reserves</v>
          </cell>
        </row>
        <row r="234">
          <cell r="A234">
            <v>60111</v>
          </cell>
          <cell r="B234" t="str">
            <v>Reserveboekingen Bestuur</v>
          </cell>
          <cell r="C234" t="str">
            <v>K</v>
          </cell>
          <cell r="D234">
            <v>2017</v>
          </cell>
          <cell r="E234">
            <v>2099</v>
          </cell>
          <cell r="F234">
            <v>0</v>
          </cell>
          <cell r="G234" t="str">
            <v>O</v>
          </cell>
          <cell r="H234"/>
          <cell r="I234"/>
          <cell r="J234">
            <v>6</v>
          </cell>
          <cell r="K234">
            <v>0</v>
          </cell>
          <cell r="L234"/>
          <cell r="M234"/>
          <cell r="N234"/>
          <cell r="O234"/>
          <cell r="P234"/>
          <cell r="Q234"/>
          <cell r="R234"/>
          <cell r="S234"/>
          <cell r="T234" t="str">
            <v>N</v>
          </cell>
          <cell r="U234" t="str">
            <v>J</v>
          </cell>
          <cell r="V234" t="str">
            <v>0.10</v>
          </cell>
          <cell r="W234" t="str">
            <v>Mutaties reserves</v>
          </cell>
        </row>
        <row r="235">
          <cell r="A235">
            <v>60112</v>
          </cell>
          <cell r="B235" t="str">
            <v>Reserveboekingen Leefomgeving</v>
          </cell>
          <cell r="C235" t="str">
            <v>K</v>
          </cell>
          <cell r="D235">
            <v>2017</v>
          </cell>
          <cell r="E235">
            <v>2099</v>
          </cell>
          <cell r="F235">
            <v>0</v>
          </cell>
          <cell r="G235" t="str">
            <v>O</v>
          </cell>
          <cell r="H235"/>
          <cell r="I235"/>
          <cell r="J235">
            <v>6</v>
          </cell>
          <cell r="K235">
            <v>0</v>
          </cell>
          <cell r="L235"/>
          <cell r="M235"/>
          <cell r="N235"/>
          <cell r="O235"/>
          <cell r="P235"/>
          <cell r="Q235"/>
          <cell r="R235"/>
          <cell r="S235"/>
          <cell r="T235" t="str">
            <v>N</v>
          </cell>
          <cell r="U235" t="str">
            <v>J</v>
          </cell>
          <cell r="V235" t="str">
            <v>0.10</v>
          </cell>
          <cell r="W235" t="str">
            <v>Mutaties reserves</v>
          </cell>
        </row>
        <row r="236">
          <cell r="A236">
            <v>60113</v>
          </cell>
          <cell r="B236" t="str">
            <v>Reserveboekingen Samenleving</v>
          </cell>
          <cell r="C236" t="str">
            <v>K</v>
          </cell>
          <cell r="D236">
            <v>2017</v>
          </cell>
          <cell r="E236">
            <v>2099</v>
          </cell>
          <cell r="F236">
            <v>0</v>
          </cell>
          <cell r="G236" t="str">
            <v>O</v>
          </cell>
          <cell r="H236"/>
          <cell r="I236"/>
          <cell r="J236">
            <v>6</v>
          </cell>
          <cell r="K236">
            <v>0</v>
          </cell>
          <cell r="L236"/>
          <cell r="M236"/>
          <cell r="N236"/>
          <cell r="O236"/>
          <cell r="P236"/>
          <cell r="Q236"/>
          <cell r="R236"/>
          <cell r="S236"/>
          <cell r="T236" t="str">
            <v>N</v>
          </cell>
          <cell r="U236" t="str">
            <v>J</v>
          </cell>
          <cell r="V236" t="str">
            <v>0.10</v>
          </cell>
          <cell r="W236" t="str">
            <v>Mutaties reserves</v>
          </cell>
        </row>
        <row r="237">
          <cell r="A237">
            <v>60114</v>
          </cell>
          <cell r="B237" t="str">
            <v>Reserveboekingen Ruimte</v>
          </cell>
          <cell r="C237" t="str">
            <v>K</v>
          </cell>
          <cell r="D237">
            <v>2017</v>
          </cell>
          <cell r="E237">
            <v>2099</v>
          </cell>
          <cell r="F237">
            <v>0</v>
          </cell>
          <cell r="G237" t="str">
            <v>O</v>
          </cell>
          <cell r="H237"/>
          <cell r="I237"/>
          <cell r="J237">
            <v>6</v>
          </cell>
          <cell r="K237">
            <v>0</v>
          </cell>
          <cell r="L237"/>
          <cell r="M237"/>
          <cell r="N237"/>
          <cell r="O237"/>
          <cell r="P237"/>
          <cell r="Q237"/>
          <cell r="R237"/>
          <cell r="S237"/>
          <cell r="T237" t="str">
            <v>N</v>
          </cell>
          <cell r="U237" t="str">
            <v>J</v>
          </cell>
          <cell r="V237" t="str">
            <v>0.10</v>
          </cell>
          <cell r="W237" t="str">
            <v>Mutaties reserves</v>
          </cell>
        </row>
        <row r="238">
          <cell r="A238">
            <v>60115</v>
          </cell>
          <cell r="B238" t="str">
            <v>Reserveboekingen Overhead</v>
          </cell>
          <cell r="C238" t="str">
            <v>K</v>
          </cell>
          <cell r="D238">
            <v>2017</v>
          </cell>
          <cell r="E238">
            <v>2099</v>
          </cell>
          <cell r="F238">
            <v>0</v>
          </cell>
          <cell r="G238" t="str">
            <v>O</v>
          </cell>
          <cell r="H238"/>
          <cell r="I238"/>
          <cell r="J238">
            <v>6</v>
          </cell>
          <cell r="K238">
            <v>0</v>
          </cell>
          <cell r="L238"/>
          <cell r="M238"/>
          <cell r="N238"/>
          <cell r="O238"/>
          <cell r="P238"/>
          <cell r="Q238"/>
          <cell r="R238"/>
          <cell r="S238"/>
          <cell r="T238" t="str">
            <v>N</v>
          </cell>
          <cell r="U238" t="str">
            <v>J</v>
          </cell>
          <cell r="V238" t="str">
            <v>0.10</v>
          </cell>
          <cell r="W238" t="str">
            <v>Mutaties reserves</v>
          </cell>
        </row>
        <row r="239">
          <cell r="A239">
            <v>60199</v>
          </cell>
          <cell r="B239" t="str">
            <v>Resultaat rekening van baten en lasten</v>
          </cell>
          <cell r="C239" t="str">
            <v>K</v>
          </cell>
          <cell r="D239">
            <v>2017</v>
          </cell>
          <cell r="E239">
            <v>2099</v>
          </cell>
          <cell r="F239">
            <v>0</v>
          </cell>
          <cell r="G239" t="str">
            <v>O</v>
          </cell>
          <cell r="H239"/>
          <cell r="I239"/>
          <cell r="J239">
            <v>6</v>
          </cell>
          <cell r="K239">
            <v>0</v>
          </cell>
          <cell r="L239"/>
          <cell r="M239"/>
          <cell r="N239"/>
          <cell r="O239"/>
          <cell r="P239"/>
          <cell r="Q239"/>
          <cell r="R239"/>
          <cell r="S239"/>
          <cell r="T239" t="str">
            <v>N</v>
          </cell>
          <cell r="U239" t="str">
            <v>J</v>
          </cell>
          <cell r="V239" t="str">
            <v>0.11</v>
          </cell>
          <cell r="W239" t="str">
            <v>Resultaat van de rekening van baten en lasten</v>
          </cell>
        </row>
        <row r="240">
          <cell r="A240">
            <v>60201</v>
          </cell>
          <cell r="B240" t="str">
            <v>BBK Burgerzaken</v>
          </cell>
          <cell r="C240" t="str">
            <v>K</v>
          </cell>
          <cell r="D240">
            <v>2017</v>
          </cell>
          <cell r="E240">
            <v>2099</v>
          </cell>
          <cell r="F240">
            <v>0</v>
          </cell>
          <cell r="G240" t="str">
            <v>O</v>
          </cell>
          <cell r="H240"/>
          <cell r="I240"/>
          <cell r="J240">
            <v>6</v>
          </cell>
          <cell r="K240">
            <v>0</v>
          </cell>
          <cell r="L240"/>
          <cell r="M240"/>
          <cell r="N240"/>
          <cell r="O240"/>
          <cell r="P240"/>
          <cell r="Q240"/>
          <cell r="R240"/>
          <cell r="S240"/>
          <cell r="T240" t="str">
            <v>N</v>
          </cell>
          <cell r="U240" t="str">
            <v>J</v>
          </cell>
          <cell r="V240" t="str">
            <v>0.2</v>
          </cell>
          <cell r="W240" t="str">
            <v>Burgerzaken</v>
          </cell>
        </row>
        <row r="241">
          <cell r="A241">
            <v>60202</v>
          </cell>
          <cell r="B241" t="str">
            <v>Basisregistratie Personen</v>
          </cell>
          <cell r="C241" t="str">
            <v>K</v>
          </cell>
          <cell r="D241">
            <v>2017</v>
          </cell>
          <cell r="E241">
            <v>2099</v>
          </cell>
          <cell r="F241">
            <v>0</v>
          </cell>
          <cell r="G241" t="str">
            <v>O</v>
          </cell>
          <cell r="H241"/>
          <cell r="I241"/>
          <cell r="J241">
            <v>6</v>
          </cell>
          <cell r="K241">
            <v>0</v>
          </cell>
          <cell r="L241"/>
          <cell r="M241"/>
          <cell r="N241"/>
          <cell r="O241"/>
          <cell r="P241"/>
          <cell r="Q241"/>
          <cell r="R241"/>
          <cell r="S241"/>
          <cell r="T241" t="str">
            <v>N</v>
          </cell>
          <cell r="U241" t="str">
            <v>J</v>
          </cell>
          <cell r="V241" t="str">
            <v>0.2</v>
          </cell>
          <cell r="W241" t="str">
            <v>Burgerzaken</v>
          </cell>
        </row>
        <row r="242">
          <cell r="A242">
            <v>60203</v>
          </cell>
          <cell r="B242" t="str">
            <v>Rij- en Reisdocumenten</v>
          </cell>
          <cell r="C242" t="str">
            <v>K</v>
          </cell>
          <cell r="D242">
            <v>2017</v>
          </cell>
          <cell r="E242">
            <v>2018</v>
          </cell>
          <cell r="F242">
            <v>0</v>
          </cell>
          <cell r="G242" t="str">
            <v>O</v>
          </cell>
          <cell r="H242"/>
          <cell r="I242"/>
          <cell r="J242">
            <v>6</v>
          </cell>
          <cell r="K242">
            <v>0</v>
          </cell>
          <cell r="L242"/>
          <cell r="M242"/>
          <cell r="N242"/>
          <cell r="O242"/>
          <cell r="P242"/>
          <cell r="Q242"/>
          <cell r="R242"/>
          <cell r="S242"/>
          <cell r="T242" t="str">
            <v>N</v>
          </cell>
          <cell r="U242" t="str">
            <v>J</v>
          </cell>
          <cell r="V242" t="str">
            <v>0.2</v>
          </cell>
          <cell r="W242" t="str">
            <v>Burgerzaken</v>
          </cell>
        </row>
        <row r="243">
          <cell r="A243">
            <v>60204</v>
          </cell>
          <cell r="B243" t="str">
            <v>Huwelijken</v>
          </cell>
          <cell r="C243" t="str">
            <v>K</v>
          </cell>
          <cell r="D243">
            <v>2017</v>
          </cell>
          <cell r="E243">
            <v>2099</v>
          </cell>
          <cell r="F243">
            <v>0</v>
          </cell>
          <cell r="G243" t="str">
            <v>O</v>
          </cell>
          <cell r="H243"/>
          <cell r="I243"/>
          <cell r="J243">
            <v>6</v>
          </cell>
          <cell r="K243">
            <v>0</v>
          </cell>
          <cell r="L243"/>
          <cell r="M243"/>
          <cell r="N243"/>
          <cell r="O243"/>
          <cell r="P243"/>
          <cell r="Q243"/>
          <cell r="R243"/>
          <cell r="S243"/>
          <cell r="T243" t="str">
            <v>N</v>
          </cell>
          <cell r="U243" t="str">
            <v>J</v>
          </cell>
          <cell r="V243" t="str">
            <v>0.2</v>
          </cell>
          <cell r="W243" t="str">
            <v>Burgerzaken</v>
          </cell>
        </row>
        <row r="244">
          <cell r="A244">
            <v>60205</v>
          </cell>
          <cell r="B244" t="str">
            <v>Naturalisatie</v>
          </cell>
          <cell r="C244" t="str">
            <v>K</v>
          </cell>
          <cell r="D244">
            <v>2017</v>
          </cell>
          <cell r="E244">
            <v>2099</v>
          </cell>
          <cell r="F244">
            <v>0</v>
          </cell>
          <cell r="G244" t="str">
            <v>O</v>
          </cell>
          <cell r="H244"/>
          <cell r="I244"/>
          <cell r="J244">
            <v>6</v>
          </cell>
          <cell r="K244">
            <v>0</v>
          </cell>
          <cell r="L244"/>
          <cell r="M244"/>
          <cell r="N244"/>
          <cell r="O244"/>
          <cell r="P244"/>
          <cell r="Q244"/>
          <cell r="R244"/>
          <cell r="S244"/>
          <cell r="T244" t="str">
            <v>N</v>
          </cell>
          <cell r="U244" t="str">
            <v>J</v>
          </cell>
          <cell r="V244" t="str">
            <v>0.2</v>
          </cell>
          <cell r="W244" t="str">
            <v>Burgerzaken</v>
          </cell>
        </row>
        <row r="245">
          <cell r="A245">
            <v>60206</v>
          </cell>
          <cell r="B245" t="str">
            <v>Verkiezingen en referenda</v>
          </cell>
          <cell r="C245" t="str">
            <v>K</v>
          </cell>
          <cell r="D245">
            <v>2017</v>
          </cell>
          <cell r="E245">
            <v>2099</v>
          </cell>
          <cell r="F245">
            <v>0</v>
          </cell>
          <cell r="G245" t="str">
            <v>O</v>
          </cell>
          <cell r="H245"/>
          <cell r="I245"/>
          <cell r="J245">
            <v>6</v>
          </cell>
          <cell r="K245">
            <v>0</v>
          </cell>
          <cell r="L245"/>
          <cell r="M245"/>
          <cell r="N245"/>
          <cell r="O245"/>
          <cell r="P245"/>
          <cell r="Q245"/>
          <cell r="R245"/>
          <cell r="S245"/>
          <cell r="T245" t="str">
            <v>N</v>
          </cell>
          <cell r="U245" t="str">
            <v>J</v>
          </cell>
          <cell r="V245" t="str">
            <v>0.2</v>
          </cell>
          <cell r="W245" t="str">
            <v>Burgerzaken</v>
          </cell>
        </row>
        <row r="246">
          <cell r="A246">
            <v>60211</v>
          </cell>
          <cell r="B246" t="str">
            <v>Rijdocumenten</v>
          </cell>
          <cell r="C246" t="str">
            <v>K</v>
          </cell>
          <cell r="D246">
            <v>2019</v>
          </cell>
          <cell r="E246">
            <v>2099</v>
          </cell>
          <cell r="F246">
            <v>0</v>
          </cell>
          <cell r="G246" t="str">
            <v>O</v>
          </cell>
          <cell r="H246"/>
          <cell r="I246"/>
          <cell r="J246">
            <v>6</v>
          </cell>
          <cell r="K246">
            <v>0</v>
          </cell>
          <cell r="L246"/>
          <cell r="M246"/>
          <cell r="N246"/>
          <cell r="O246"/>
          <cell r="P246"/>
          <cell r="Q246"/>
          <cell r="R246"/>
          <cell r="S246"/>
          <cell r="T246" t="str">
            <v>N</v>
          </cell>
          <cell r="U246" t="str">
            <v>J</v>
          </cell>
          <cell r="V246" t="str">
            <v>0.2</v>
          </cell>
          <cell r="W246" t="str">
            <v>Burgerzaken</v>
          </cell>
        </row>
        <row r="247">
          <cell r="A247">
            <v>60212</v>
          </cell>
          <cell r="B247" t="str">
            <v>Reisdocumenten</v>
          </cell>
          <cell r="C247" t="str">
            <v>K</v>
          </cell>
          <cell r="D247">
            <v>2019</v>
          </cell>
          <cell r="E247">
            <v>2099</v>
          </cell>
          <cell r="F247">
            <v>0</v>
          </cell>
          <cell r="G247" t="str">
            <v>O</v>
          </cell>
          <cell r="H247"/>
          <cell r="I247"/>
          <cell r="J247">
            <v>6</v>
          </cell>
          <cell r="K247">
            <v>0</v>
          </cell>
          <cell r="L247"/>
          <cell r="M247"/>
          <cell r="N247"/>
          <cell r="O247"/>
          <cell r="P247"/>
          <cell r="Q247"/>
          <cell r="R247"/>
          <cell r="S247"/>
          <cell r="T247" t="str">
            <v>N</v>
          </cell>
          <cell r="U247" t="str">
            <v>J</v>
          </cell>
          <cell r="V247" t="str">
            <v>0.2</v>
          </cell>
          <cell r="W247" t="str">
            <v>Burgerzaken</v>
          </cell>
        </row>
        <row r="248">
          <cell r="A248">
            <v>60301</v>
          </cell>
          <cell r="B248" t="str">
            <v>BBK Beheer overige gebouwen en gronden</v>
          </cell>
          <cell r="C248" t="str">
            <v>K</v>
          </cell>
          <cell r="D248">
            <v>2017</v>
          </cell>
          <cell r="E248">
            <v>2099</v>
          </cell>
          <cell r="F248">
            <v>0</v>
          </cell>
          <cell r="G248" t="str">
            <v>O</v>
          </cell>
          <cell r="H248"/>
          <cell r="I248"/>
          <cell r="J248">
            <v>6</v>
          </cell>
          <cell r="K248">
            <v>0</v>
          </cell>
          <cell r="L248"/>
          <cell r="M248"/>
          <cell r="N248"/>
          <cell r="O248"/>
          <cell r="P248"/>
          <cell r="Q248"/>
          <cell r="R248"/>
          <cell r="S248"/>
          <cell r="T248" t="str">
            <v>N</v>
          </cell>
          <cell r="U248" t="str">
            <v>J</v>
          </cell>
          <cell r="V248" t="str">
            <v>0.3</v>
          </cell>
          <cell r="W248" t="str">
            <v>Beheer overige gebouwen en gronden</v>
          </cell>
        </row>
        <row r="249">
          <cell r="A249">
            <v>60302</v>
          </cell>
          <cell r="B249" t="str">
            <v>Beheer, onderhoud overig onroerend goed/grond</v>
          </cell>
          <cell r="C249" t="str">
            <v>K</v>
          </cell>
          <cell r="D249">
            <v>2017</v>
          </cell>
          <cell r="E249">
            <v>2099</v>
          </cell>
          <cell r="F249">
            <v>0</v>
          </cell>
          <cell r="G249" t="str">
            <v>O</v>
          </cell>
          <cell r="H249"/>
          <cell r="I249"/>
          <cell r="J249">
            <v>6</v>
          </cell>
          <cell r="K249">
            <v>0</v>
          </cell>
          <cell r="L249"/>
          <cell r="M249"/>
          <cell r="N249"/>
          <cell r="O249"/>
          <cell r="P249"/>
          <cell r="Q249"/>
          <cell r="R249"/>
          <cell r="S249"/>
          <cell r="T249" t="str">
            <v>N</v>
          </cell>
          <cell r="U249" t="str">
            <v>J</v>
          </cell>
          <cell r="V249" t="str">
            <v>0.3</v>
          </cell>
          <cell r="W249" t="str">
            <v>Beheer overige gebouwen en gronden</v>
          </cell>
        </row>
        <row r="250">
          <cell r="A250">
            <v>60303</v>
          </cell>
          <cell r="B250" t="str">
            <v>Hamersveldseweg 107</v>
          </cell>
          <cell r="C250" t="str">
            <v>K</v>
          </cell>
          <cell r="D250">
            <v>2017</v>
          </cell>
          <cell r="E250">
            <v>2099</v>
          </cell>
          <cell r="F250">
            <v>0</v>
          </cell>
          <cell r="G250" t="str">
            <v>O</v>
          </cell>
          <cell r="H250"/>
          <cell r="I250"/>
          <cell r="J250">
            <v>6</v>
          </cell>
          <cell r="K250">
            <v>0</v>
          </cell>
          <cell r="L250"/>
          <cell r="M250"/>
          <cell r="N250"/>
          <cell r="O250"/>
          <cell r="P250"/>
          <cell r="Q250"/>
          <cell r="R250"/>
          <cell r="S250"/>
          <cell r="T250" t="str">
            <v>N</v>
          </cell>
          <cell r="U250" t="str">
            <v>J</v>
          </cell>
          <cell r="V250" t="str">
            <v>0.3</v>
          </cell>
          <cell r="W250" t="str">
            <v>Beheer overige gebouwen en gronden</v>
          </cell>
        </row>
        <row r="251">
          <cell r="A251">
            <v>60304</v>
          </cell>
          <cell r="B251" t="str">
            <v>Agnietenhove 51a</v>
          </cell>
          <cell r="C251" t="str">
            <v>K</v>
          </cell>
          <cell r="D251">
            <v>2017</v>
          </cell>
          <cell r="E251">
            <v>2099</v>
          </cell>
          <cell r="F251">
            <v>0</v>
          </cell>
          <cell r="G251" t="str">
            <v>O</v>
          </cell>
          <cell r="H251"/>
          <cell r="I251"/>
          <cell r="J251">
            <v>6</v>
          </cell>
          <cell r="K251">
            <v>0</v>
          </cell>
          <cell r="L251"/>
          <cell r="M251"/>
          <cell r="N251"/>
          <cell r="O251"/>
          <cell r="P251"/>
          <cell r="Q251"/>
          <cell r="R251"/>
          <cell r="S251"/>
          <cell r="T251" t="str">
            <v>N</v>
          </cell>
          <cell r="U251" t="str">
            <v>J</v>
          </cell>
          <cell r="V251" t="str">
            <v>0.3</v>
          </cell>
          <cell r="W251" t="str">
            <v>Beheer overige gebouwen en gronden</v>
          </cell>
        </row>
        <row r="252">
          <cell r="A252">
            <v>60305</v>
          </cell>
          <cell r="B252" t="str">
            <v>Walter v Amersfoortstraat 52-66 Achterveld</v>
          </cell>
          <cell r="C252" t="str">
            <v>K</v>
          </cell>
          <cell r="D252">
            <v>2017</v>
          </cell>
          <cell r="E252">
            <v>2099</v>
          </cell>
          <cell r="F252">
            <v>0</v>
          </cell>
          <cell r="G252" t="str">
            <v>O</v>
          </cell>
          <cell r="H252"/>
          <cell r="I252"/>
          <cell r="J252">
            <v>6</v>
          </cell>
          <cell r="K252">
            <v>0</v>
          </cell>
          <cell r="L252"/>
          <cell r="M252"/>
          <cell r="N252"/>
          <cell r="O252"/>
          <cell r="P252"/>
          <cell r="Q252"/>
          <cell r="R252"/>
          <cell r="S252"/>
          <cell r="T252" t="str">
            <v>N</v>
          </cell>
          <cell r="U252" t="str">
            <v>J</v>
          </cell>
          <cell r="V252" t="str">
            <v>0.3</v>
          </cell>
          <cell r="W252" t="str">
            <v>Beheer overige gebouwen en gronden</v>
          </cell>
        </row>
        <row r="253">
          <cell r="A253">
            <v>60306</v>
          </cell>
          <cell r="B253" t="str">
            <v>Rozengaarde 22, 22 A en 22 B</v>
          </cell>
          <cell r="C253" t="str">
            <v>K</v>
          </cell>
          <cell r="D253">
            <v>2017</v>
          </cell>
          <cell r="E253">
            <v>2099</v>
          </cell>
          <cell r="F253">
            <v>0</v>
          </cell>
          <cell r="G253" t="str">
            <v>O</v>
          </cell>
          <cell r="H253"/>
          <cell r="I253"/>
          <cell r="J253">
            <v>6</v>
          </cell>
          <cell r="K253">
            <v>0</v>
          </cell>
          <cell r="L253"/>
          <cell r="M253"/>
          <cell r="N253"/>
          <cell r="O253"/>
          <cell r="P253"/>
          <cell r="Q253"/>
          <cell r="R253"/>
          <cell r="S253"/>
          <cell r="T253" t="str">
            <v>N</v>
          </cell>
          <cell r="U253" t="str">
            <v>J</v>
          </cell>
          <cell r="V253" t="str">
            <v>0.3</v>
          </cell>
          <cell r="W253" t="str">
            <v>Beheer overige gebouwen en gronden</v>
          </cell>
        </row>
        <row r="254">
          <cell r="A254">
            <v>60307</v>
          </cell>
          <cell r="B254" t="str">
            <v>Verhuurde panden (Solidariteitswinkel)</v>
          </cell>
          <cell r="C254" t="str">
            <v>K</v>
          </cell>
          <cell r="D254">
            <v>2017</v>
          </cell>
          <cell r="E254">
            <v>2099</v>
          </cell>
          <cell r="F254">
            <v>0</v>
          </cell>
          <cell r="G254" t="str">
            <v>O</v>
          </cell>
          <cell r="H254"/>
          <cell r="I254"/>
          <cell r="J254">
            <v>6</v>
          </cell>
          <cell r="K254">
            <v>0</v>
          </cell>
          <cell r="L254"/>
          <cell r="M254"/>
          <cell r="N254"/>
          <cell r="O254"/>
          <cell r="P254"/>
          <cell r="Q254"/>
          <cell r="R254"/>
          <cell r="S254"/>
          <cell r="T254" t="str">
            <v>N</v>
          </cell>
          <cell r="U254" t="str">
            <v>J</v>
          </cell>
          <cell r="V254" t="str">
            <v>0.3</v>
          </cell>
          <cell r="W254" t="str">
            <v>Beheer overige gebouwen en gronden</v>
          </cell>
        </row>
        <row r="255">
          <cell r="A255">
            <v>60308</v>
          </cell>
          <cell r="B255" t="str">
            <v>Hamersveldseweg 105</v>
          </cell>
          <cell r="C255" t="str">
            <v>K</v>
          </cell>
          <cell r="D255">
            <v>2017</v>
          </cell>
          <cell r="E255">
            <v>2024</v>
          </cell>
          <cell r="F255">
            <v>1</v>
          </cell>
          <cell r="G255" t="str">
            <v>O</v>
          </cell>
          <cell r="H255"/>
          <cell r="I255"/>
          <cell r="J255">
            <v>6</v>
          </cell>
          <cell r="K255">
            <v>0</v>
          </cell>
          <cell r="L255"/>
          <cell r="M255"/>
          <cell r="N255"/>
          <cell r="O255"/>
          <cell r="P255"/>
          <cell r="Q255"/>
          <cell r="R255"/>
          <cell r="S255"/>
          <cell r="T255" t="str">
            <v>N</v>
          </cell>
          <cell r="U255" t="str">
            <v>N</v>
          </cell>
          <cell r="V255" t="str">
            <v>0.3</v>
          </cell>
          <cell r="W255" t="str">
            <v>Beheer overige gebouwen en gronden</v>
          </cell>
        </row>
        <row r="256">
          <cell r="A256">
            <v>60309</v>
          </cell>
          <cell r="B256" t="str">
            <v>Gemeentehuis - vervallen</v>
          </cell>
          <cell r="C256" t="str">
            <v>K</v>
          </cell>
          <cell r="D256">
            <v>2017</v>
          </cell>
          <cell r="E256">
            <v>2017</v>
          </cell>
          <cell r="F256">
            <v>2</v>
          </cell>
          <cell r="G256" t="str">
            <v>O</v>
          </cell>
          <cell r="H256"/>
          <cell r="I256"/>
          <cell r="J256">
            <v>6</v>
          </cell>
          <cell r="K256">
            <v>0</v>
          </cell>
          <cell r="L256"/>
          <cell r="M256"/>
          <cell r="N256"/>
          <cell r="O256"/>
          <cell r="P256"/>
          <cell r="Q256"/>
          <cell r="R256"/>
          <cell r="S256"/>
          <cell r="T256" t="str">
            <v>N</v>
          </cell>
          <cell r="U256" t="str">
            <v>N</v>
          </cell>
          <cell r="V256" t="str">
            <v>0.3</v>
          </cell>
          <cell r="W256" t="str">
            <v>Beheer overige gebouwen en gronden</v>
          </cell>
        </row>
        <row r="257">
          <cell r="A257">
            <v>60310</v>
          </cell>
          <cell r="B257" t="str">
            <v>Hoefijzer 18 (de Smederij)</v>
          </cell>
          <cell r="C257" t="str">
            <v>K</v>
          </cell>
          <cell r="D257">
            <v>2017</v>
          </cell>
          <cell r="E257">
            <v>2099</v>
          </cell>
          <cell r="F257">
            <v>0</v>
          </cell>
          <cell r="G257" t="str">
            <v>O</v>
          </cell>
          <cell r="H257"/>
          <cell r="I257"/>
          <cell r="J257">
            <v>6</v>
          </cell>
          <cell r="K257">
            <v>0</v>
          </cell>
          <cell r="L257"/>
          <cell r="M257"/>
          <cell r="N257"/>
          <cell r="O257"/>
          <cell r="P257"/>
          <cell r="Q257"/>
          <cell r="R257"/>
          <cell r="S257"/>
          <cell r="T257" t="str">
            <v>N</v>
          </cell>
          <cell r="U257" t="str">
            <v>J</v>
          </cell>
          <cell r="V257" t="str">
            <v>0.3</v>
          </cell>
          <cell r="W257" t="str">
            <v>Beheer overige gebouwen en gronden</v>
          </cell>
        </row>
        <row r="258">
          <cell r="A258">
            <v>60311</v>
          </cell>
          <cell r="B258" t="str">
            <v>Lisidunalaan 2 – Fila Tekna</v>
          </cell>
          <cell r="C258" t="str">
            <v>K</v>
          </cell>
          <cell r="D258">
            <v>2019</v>
          </cell>
          <cell r="E258">
            <v>2099</v>
          </cell>
          <cell r="F258">
            <v>0</v>
          </cell>
          <cell r="G258" t="str">
            <v>O</v>
          </cell>
          <cell r="H258"/>
          <cell r="I258"/>
          <cell r="J258">
            <v>6</v>
          </cell>
          <cell r="K258">
            <v>0</v>
          </cell>
          <cell r="L258"/>
          <cell r="M258"/>
          <cell r="N258"/>
          <cell r="O258"/>
          <cell r="P258"/>
          <cell r="Q258"/>
          <cell r="R258"/>
          <cell r="S258"/>
          <cell r="T258" t="str">
            <v>N</v>
          </cell>
          <cell r="U258" t="str">
            <v>J</v>
          </cell>
          <cell r="V258" t="str">
            <v>0.3</v>
          </cell>
          <cell r="W258" t="str">
            <v>Beheer overige gebouwen en gronden</v>
          </cell>
        </row>
        <row r="259">
          <cell r="A259">
            <v>60312</v>
          </cell>
          <cell r="B259" t="str">
            <v>Biezenkamp 262 – kinderopvang</v>
          </cell>
          <cell r="C259" t="str">
            <v>K</v>
          </cell>
          <cell r="D259">
            <v>2019</v>
          </cell>
          <cell r="E259">
            <v>2099</v>
          </cell>
          <cell r="F259">
            <v>0</v>
          </cell>
          <cell r="G259" t="str">
            <v>O</v>
          </cell>
          <cell r="H259"/>
          <cell r="I259"/>
          <cell r="J259">
            <v>6</v>
          </cell>
          <cell r="K259">
            <v>0</v>
          </cell>
          <cell r="L259"/>
          <cell r="M259"/>
          <cell r="N259"/>
          <cell r="O259"/>
          <cell r="P259"/>
          <cell r="Q259"/>
          <cell r="R259"/>
          <cell r="S259"/>
          <cell r="T259" t="str">
            <v>N</v>
          </cell>
          <cell r="U259" t="str">
            <v>J</v>
          </cell>
          <cell r="V259" t="str">
            <v>0.3</v>
          </cell>
          <cell r="W259" t="str">
            <v>Beheer overige gebouwen en gronden</v>
          </cell>
        </row>
        <row r="260">
          <cell r="A260">
            <v>60314</v>
          </cell>
          <cell r="B260" t="str">
            <v>Politiebureau Leusden centrum</v>
          </cell>
          <cell r="C260" t="str">
            <v>K</v>
          </cell>
          <cell r="D260">
            <v>2020</v>
          </cell>
          <cell r="E260">
            <v>2099</v>
          </cell>
          <cell r="F260">
            <v>0</v>
          </cell>
          <cell r="G260" t="str">
            <v>O</v>
          </cell>
          <cell r="H260"/>
          <cell r="I260"/>
          <cell r="J260">
            <v>6</v>
          </cell>
          <cell r="K260">
            <v>0</v>
          </cell>
          <cell r="L260"/>
          <cell r="M260"/>
          <cell r="N260"/>
          <cell r="O260"/>
          <cell r="P260"/>
          <cell r="Q260"/>
          <cell r="R260"/>
          <cell r="S260"/>
          <cell r="T260" t="str">
            <v>N</v>
          </cell>
          <cell r="U260" t="str">
            <v>J</v>
          </cell>
          <cell r="V260" t="str">
            <v>0.3</v>
          </cell>
          <cell r="W260" t="str">
            <v>Beheer overige gebouwen en gronden</v>
          </cell>
        </row>
        <row r="261">
          <cell r="A261">
            <v>60315</v>
          </cell>
          <cell r="B261" t="str">
            <v>Jan van Arkelweg 12 B</v>
          </cell>
          <cell r="C261" t="str">
            <v>K</v>
          </cell>
          <cell r="D261">
            <v>2024</v>
          </cell>
          <cell r="E261">
            <v>2099</v>
          </cell>
          <cell r="F261">
            <v>0</v>
          </cell>
          <cell r="G261" t="str">
            <v>O</v>
          </cell>
          <cell r="H261"/>
          <cell r="I261"/>
          <cell r="J261">
            <v>6</v>
          </cell>
          <cell r="K261">
            <v>0</v>
          </cell>
          <cell r="L261"/>
          <cell r="M261"/>
          <cell r="N261"/>
          <cell r="O261"/>
          <cell r="P261"/>
          <cell r="Q261"/>
          <cell r="R261"/>
          <cell r="S261"/>
          <cell r="T261" t="str">
            <v>N</v>
          </cell>
          <cell r="U261" t="str">
            <v>J</v>
          </cell>
          <cell r="V261" t="str">
            <v>0.3</v>
          </cell>
          <cell r="W261" t="str">
            <v>Beheer overige gebouwen en gronden</v>
          </cell>
        </row>
        <row r="262">
          <cell r="A262">
            <v>60401</v>
          </cell>
          <cell r="B262" t="str">
            <v>BBK Overhead</v>
          </cell>
          <cell r="C262" t="str">
            <v>K</v>
          </cell>
          <cell r="D262">
            <v>2017</v>
          </cell>
          <cell r="E262">
            <v>2099</v>
          </cell>
          <cell r="F262">
            <v>0</v>
          </cell>
          <cell r="G262" t="str">
            <v>O</v>
          </cell>
          <cell r="H262"/>
          <cell r="I262"/>
          <cell r="J262">
            <v>6</v>
          </cell>
          <cell r="K262">
            <v>0</v>
          </cell>
          <cell r="L262"/>
          <cell r="M262"/>
          <cell r="N262"/>
          <cell r="O262"/>
          <cell r="P262"/>
          <cell r="Q262"/>
          <cell r="R262"/>
          <cell r="S262"/>
          <cell r="T262" t="str">
            <v>N</v>
          </cell>
          <cell r="U262" t="str">
            <v>J</v>
          </cell>
          <cell r="V262" t="str">
            <v>0.4</v>
          </cell>
          <cell r="W262" t="str">
            <v>Overhead</v>
          </cell>
        </row>
        <row r="263">
          <cell r="A263">
            <v>60402</v>
          </cell>
          <cell r="B263" t="str">
            <v>Personeel en organisatie</v>
          </cell>
          <cell r="C263" t="str">
            <v>K</v>
          </cell>
          <cell r="D263">
            <v>2017</v>
          </cell>
          <cell r="E263">
            <v>2099</v>
          </cell>
          <cell r="F263">
            <v>0</v>
          </cell>
          <cell r="G263" t="str">
            <v>O</v>
          </cell>
          <cell r="H263"/>
          <cell r="I263"/>
          <cell r="J263">
            <v>6</v>
          </cell>
          <cell r="K263">
            <v>0</v>
          </cell>
          <cell r="L263"/>
          <cell r="M263"/>
          <cell r="N263"/>
          <cell r="O263"/>
          <cell r="P263"/>
          <cell r="Q263"/>
          <cell r="R263"/>
          <cell r="S263"/>
          <cell r="T263" t="str">
            <v>N</v>
          </cell>
          <cell r="U263" t="str">
            <v>J</v>
          </cell>
          <cell r="V263" t="str">
            <v>0.4</v>
          </cell>
          <cell r="W263" t="str">
            <v>Overhead</v>
          </cell>
        </row>
        <row r="264">
          <cell r="A264">
            <v>60403</v>
          </cell>
          <cell r="B264" t="str">
            <v>Facilitair personeel gemeente Leusden</v>
          </cell>
          <cell r="C264" t="str">
            <v>K</v>
          </cell>
          <cell r="D264">
            <v>2017</v>
          </cell>
          <cell r="E264">
            <v>2099</v>
          </cell>
          <cell r="F264">
            <v>0</v>
          </cell>
          <cell r="G264" t="str">
            <v>O</v>
          </cell>
          <cell r="H264"/>
          <cell r="I264"/>
          <cell r="J264">
            <v>6</v>
          </cell>
          <cell r="K264">
            <v>0</v>
          </cell>
          <cell r="L264"/>
          <cell r="M264"/>
          <cell r="N264"/>
          <cell r="O264"/>
          <cell r="P264"/>
          <cell r="Q264"/>
          <cell r="R264"/>
          <cell r="S264"/>
          <cell r="T264" t="str">
            <v>N</v>
          </cell>
          <cell r="U264" t="str">
            <v>J</v>
          </cell>
          <cell r="V264" t="str">
            <v>0.4</v>
          </cell>
          <cell r="W264" t="str">
            <v>Overhead</v>
          </cell>
        </row>
        <row r="265">
          <cell r="A265">
            <v>60404</v>
          </cell>
          <cell r="B265" t="str">
            <v>Hamersveldseweg 105</v>
          </cell>
          <cell r="C265" t="str">
            <v>K</v>
          </cell>
          <cell r="D265">
            <v>2017</v>
          </cell>
          <cell r="E265">
            <v>2017</v>
          </cell>
          <cell r="F265">
            <v>1</v>
          </cell>
          <cell r="G265" t="str">
            <v>O</v>
          </cell>
          <cell r="H265"/>
          <cell r="I265"/>
          <cell r="J265">
            <v>6</v>
          </cell>
          <cell r="K265">
            <v>0</v>
          </cell>
          <cell r="L265"/>
          <cell r="M265"/>
          <cell r="N265"/>
          <cell r="O265"/>
          <cell r="P265"/>
          <cell r="Q265"/>
          <cell r="R265"/>
          <cell r="S265"/>
          <cell r="T265" t="str">
            <v>N</v>
          </cell>
          <cell r="U265" t="str">
            <v>N</v>
          </cell>
          <cell r="V265" t="str">
            <v>0.4</v>
          </cell>
          <cell r="W265" t="str">
            <v>Overhead</v>
          </cell>
        </row>
        <row r="266">
          <cell r="A266">
            <v>60405</v>
          </cell>
          <cell r="B266" t="str">
            <v>Informatievoorziening en automatisering</v>
          </cell>
          <cell r="C266" t="str">
            <v>K</v>
          </cell>
          <cell r="D266">
            <v>2017</v>
          </cell>
          <cell r="E266">
            <v>2099</v>
          </cell>
          <cell r="F266">
            <v>0</v>
          </cell>
          <cell r="G266" t="str">
            <v>O</v>
          </cell>
          <cell r="H266"/>
          <cell r="I266"/>
          <cell r="J266">
            <v>6</v>
          </cell>
          <cell r="K266">
            <v>0</v>
          </cell>
          <cell r="L266"/>
          <cell r="M266"/>
          <cell r="N266"/>
          <cell r="O266"/>
          <cell r="P266"/>
          <cell r="Q266"/>
          <cell r="R266"/>
          <cell r="S266"/>
          <cell r="T266" t="str">
            <v>N</v>
          </cell>
          <cell r="U266" t="str">
            <v>J</v>
          </cell>
          <cell r="V266" t="str">
            <v>0.4</v>
          </cell>
          <cell r="W266" t="str">
            <v>Overhead</v>
          </cell>
        </row>
        <row r="267">
          <cell r="A267">
            <v>60407</v>
          </cell>
          <cell r="B267" t="str">
            <v>Voorlichting</v>
          </cell>
          <cell r="C267" t="str">
            <v>K</v>
          </cell>
          <cell r="D267">
            <v>2017</v>
          </cell>
          <cell r="E267">
            <v>2099</v>
          </cell>
          <cell r="F267">
            <v>0</v>
          </cell>
          <cell r="G267" t="str">
            <v>O</v>
          </cell>
          <cell r="H267"/>
          <cell r="I267"/>
          <cell r="J267">
            <v>6</v>
          </cell>
          <cell r="K267">
            <v>0</v>
          </cell>
          <cell r="L267"/>
          <cell r="M267"/>
          <cell r="N267"/>
          <cell r="O267"/>
          <cell r="P267"/>
          <cell r="Q267"/>
          <cell r="R267"/>
          <cell r="S267"/>
          <cell r="T267" t="str">
            <v>N</v>
          </cell>
          <cell r="U267" t="str">
            <v>J</v>
          </cell>
          <cell r="V267" t="str">
            <v>0.4</v>
          </cell>
          <cell r="W267" t="str">
            <v>Overhead</v>
          </cell>
        </row>
        <row r="268">
          <cell r="A268">
            <v>60408</v>
          </cell>
          <cell r="B268" t="str">
            <v>Gebouw Huis van Leusden</v>
          </cell>
          <cell r="C268" t="str">
            <v>K</v>
          </cell>
          <cell r="D268">
            <v>2017</v>
          </cell>
          <cell r="E268">
            <v>2099</v>
          </cell>
          <cell r="F268">
            <v>0</v>
          </cell>
          <cell r="G268" t="str">
            <v>O</v>
          </cell>
          <cell r="H268"/>
          <cell r="I268"/>
          <cell r="J268">
            <v>6</v>
          </cell>
          <cell r="K268">
            <v>0</v>
          </cell>
          <cell r="L268"/>
          <cell r="M268"/>
          <cell r="N268"/>
          <cell r="O268"/>
          <cell r="P268"/>
          <cell r="Q268"/>
          <cell r="R268"/>
          <cell r="S268"/>
          <cell r="T268" t="str">
            <v>N</v>
          </cell>
          <cell r="U268" t="str">
            <v>J</v>
          </cell>
          <cell r="V268" t="str">
            <v>0.4</v>
          </cell>
          <cell r="W268" t="str">
            <v>Overhead</v>
          </cell>
        </row>
        <row r="269">
          <cell r="A269">
            <v>60409</v>
          </cell>
          <cell r="B269" t="str">
            <v>Brandweerkazerne Achterveld</v>
          </cell>
          <cell r="C269" t="str">
            <v>K</v>
          </cell>
          <cell r="D269">
            <v>2025</v>
          </cell>
          <cell r="E269">
            <v>2099</v>
          </cell>
          <cell r="F269">
            <v>0</v>
          </cell>
          <cell r="G269" t="str">
            <v>O</v>
          </cell>
          <cell r="H269"/>
          <cell r="I269"/>
          <cell r="J269">
            <v>6</v>
          </cell>
          <cell r="K269">
            <v>0</v>
          </cell>
          <cell r="L269"/>
          <cell r="M269"/>
          <cell r="N269"/>
          <cell r="O269"/>
          <cell r="P269"/>
          <cell r="Q269"/>
          <cell r="R269"/>
          <cell r="S269"/>
          <cell r="T269" t="str">
            <v>N</v>
          </cell>
          <cell r="U269" t="str">
            <v>J</v>
          </cell>
          <cell r="V269" t="str">
            <v>1.1</v>
          </cell>
          <cell r="W269" t="str">
            <v>Crisisbeheersing en brandweer</v>
          </cell>
        </row>
        <row r="270">
          <cell r="A270">
            <v>60409</v>
          </cell>
          <cell r="B270" t="str">
            <v>Brandweerkazerne Achterveld</v>
          </cell>
          <cell r="C270" t="str">
            <v>K</v>
          </cell>
          <cell r="D270">
            <v>2017</v>
          </cell>
          <cell r="E270">
            <v>2024</v>
          </cell>
          <cell r="F270">
            <v>1</v>
          </cell>
          <cell r="G270" t="str">
            <v>O</v>
          </cell>
          <cell r="H270"/>
          <cell r="I270"/>
          <cell r="J270">
            <v>6</v>
          </cell>
          <cell r="K270">
            <v>0</v>
          </cell>
          <cell r="L270"/>
          <cell r="M270"/>
          <cell r="N270"/>
          <cell r="O270"/>
          <cell r="P270"/>
          <cell r="Q270"/>
          <cell r="R270"/>
          <cell r="S270"/>
          <cell r="T270" t="str">
            <v>N</v>
          </cell>
          <cell r="U270" t="str">
            <v>J</v>
          </cell>
          <cell r="V270" t="str">
            <v>1.1</v>
          </cell>
          <cell r="W270" t="str">
            <v>Crisisbeheersing en brandweer</v>
          </cell>
        </row>
        <row r="271">
          <cell r="A271">
            <v>60410</v>
          </cell>
          <cell r="B271" t="str">
            <v>Brandweerkazerne Leusden-Centrum</v>
          </cell>
          <cell r="C271" t="str">
            <v>K</v>
          </cell>
          <cell r="D271">
            <v>2025</v>
          </cell>
          <cell r="E271">
            <v>2099</v>
          </cell>
          <cell r="F271">
            <v>0</v>
          </cell>
          <cell r="G271" t="str">
            <v>O</v>
          </cell>
          <cell r="H271"/>
          <cell r="I271"/>
          <cell r="J271">
            <v>6</v>
          </cell>
          <cell r="K271">
            <v>0</v>
          </cell>
          <cell r="L271"/>
          <cell r="M271"/>
          <cell r="N271"/>
          <cell r="O271"/>
          <cell r="P271"/>
          <cell r="Q271"/>
          <cell r="R271"/>
          <cell r="S271"/>
          <cell r="T271" t="str">
            <v>N</v>
          </cell>
          <cell r="U271" t="str">
            <v>J</v>
          </cell>
          <cell r="V271" t="str">
            <v>1.1</v>
          </cell>
          <cell r="W271" t="str">
            <v>Crisisbeheersing en brandweer</v>
          </cell>
        </row>
        <row r="272">
          <cell r="A272">
            <v>60410</v>
          </cell>
          <cell r="B272" t="str">
            <v>Brandweerkazerne Leusden-Centrum</v>
          </cell>
          <cell r="C272" t="str">
            <v>K</v>
          </cell>
          <cell r="D272">
            <v>2017</v>
          </cell>
          <cell r="E272">
            <v>2024</v>
          </cell>
          <cell r="F272">
            <v>1</v>
          </cell>
          <cell r="G272" t="str">
            <v>O</v>
          </cell>
          <cell r="H272"/>
          <cell r="I272"/>
          <cell r="J272">
            <v>6</v>
          </cell>
          <cell r="K272">
            <v>0</v>
          </cell>
          <cell r="L272"/>
          <cell r="M272"/>
          <cell r="N272"/>
          <cell r="O272"/>
          <cell r="P272"/>
          <cell r="Q272"/>
          <cell r="R272"/>
          <cell r="S272"/>
          <cell r="T272" t="str">
            <v>N</v>
          </cell>
          <cell r="U272" t="str">
            <v>J</v>
          </cell>
          <cell r="V272" t="str">
            <v>1.1</v>
          </cell>
          <cell r="W272" t="str">
            <v>Crisisbeheersing en brandweer</v>
          </cell>
        </row>
        <row r="273">
          <cell r="A273">
            <v>60411</v>
          </cell>
          <cell r="B273" t="str">
            <v>Samenwerking BLNP</v>
          </cell>
          <cell r="C273" t="str">
            <v>K</v>
          </cell>
          <cell r="D273">
            <v>2017</v>
          </cell>
          <cell r="E273">
            <v>2099</v>
          </cell>
          <cell r="F273">
            <v>0</v>
          </cell>
          <cell r="G273" t="str">
            <v>O</v>
          </cell>
          <cell r="H273"/>
          <cell r="I273"/>
          <cell r="J273">
            <v>6</v>
          </cell>
          <cell r="K273">
            <v>0</v>
          </cell>
          <cell r="L273"/>
          <cell r="M273"/>
          <cell r="N273"/>
          <cell r="O273"/>
          <cell r="P273"/>
          <cell r="Q273"/>
          <cell r="R273"/>
          <cell r="S273"/>
          <cell r="T273" t="str">
            <v>N</v>
          </cell>
          <cell r="U273" t="str">
            <v>J</v>
          </cell>
          <cell r="V273" t="str">
            <v>0.4</v>
          </cell>
          <cell r="W273" t="str">
            <v>Overhead</v>
          </cell>
        </row>
        <row r="274">
          <cell r="A274">
            <v>60442</v>
          </cell>
          <cell r="B274" t="str">
            <v>Tractie Algemeen</v>
          </cell>
          <cell r="C274" t="str">
            <v>K</v>
          </cell>
          <cell r="D274">
            <v>2017</v>
          </cell>
          <cell r="E274">
            <v>2099</v>
          </cell>
          <cell r="F274">
            <v>0</v>
          </cell>
          <cell r="G274" t="str">
            <v>O</v>
          </cell>
          <cell r="H274"/>
          <cell r="I274"/>
          <cell r="J274">
            <v>6</v>
          </cell>
          <cell r="K274">
            <v>0</v>
          </cell>
          <cell r="L274"/>
          <cell r="M274"/>
          <cell r="N274"/>
          <cell r="O274"/>
          <cell r="P274"/>
          <cell r="Q274"/>
          <cell r="R274"/>
          <cell r="S274"/>
          <cell r="T274" t="str">
            <v>N</v>
          </cell>
          <cell r="U274" t="str">
            <v>J</v>
          </cell>
          <cell r="V274" t="str">
            <v>0.4</v>
          </cell>
          <cell r="W274" t="str">
            <v>Overhead</v>
          </cell>
        </row>
        <row r="275">
          <cell r="A275">
            <v>60450</v>
          </cell>
          <cell r="B275" t="str">
            <v>Juridische Zaken</v>
          </cell>
          <cell r="C275" t="str">
            <v>K</v>
          </cell>
          <cell r="D275">
            <v>2017</v>
          </cell>
          <cell r="E275">
            <v>2099</v>
          </cell>
          <cell r="F275">
            <v>0</v>
          </cell>
          <cell r="G275" t="str">
            <v>O</v>
          </cell>
          <cell r="H275"/>
          <cell r="I275"/>
          <cell r="J275">
            <v>6</v>
          </cell>
          <cell r="K275">
            <v>0</v>
          </cell>
          <cell r="L275"/>
          <cell r="M275"/>
          <cell r="N275"/>
          <cell r="O275"/>
          <cell r="P275"/>
          <cell r="Q275"/>
          <cell r="R275"/>
          <cell r="S275"/>
          <cell r="T275" t="str">
            <v>N</v>
          </cell>
          <cell r="U275" t="str">
            <v>J</v>
          </cell>
          <cell r="V275" t="str">
            <v>0.4</v>
          </cell>
          <cell r="W275" t="str">
            <v>Overhead</v>
          </cell>
        </row>
        <row r="276">
          <cell r="A276">
            <v>60451</v>
          </cell>
          <cell r="B276" t="str">
            <v>BLNP Project en organisatie</v>
          </cell>
          <cell r="C276" t="str">
            <v>K</v>
          </cell>
          <cell r="D276">
            <v>2020</v>
          </cell>
          <cell r="E276">
            <v>2099</v>
          </cell>
          <cell r="F276">
            <v>0</v>
          </cell>
          <cell r="G276" t="str">
            <v>O</v>
          </cell>
          <cell r="H276"/>
          <cell r="I276"/>
          <cell r="J276">
            <v>6</v>
          </cell>
          <cell r="K276">
            <v>0</v>
          </cell>
          <cell r="L276"/>
          <cell r="M276"/>
          <cell r="N276"/>
          <cell r="O276"/>
          <cell r="P276"/>
          <cell r="Q276"/>
          <cell r="R276"/>
          <cell r="S276"/>
          <cell r="T276" t="str">
            <v>N</v>
          </cell>
          <cell r="U276" t="str">
            <v>J</v>
          </cell>
          <cell r="V276" t="str">
            <v>0.4</v>
          </cell>
          <cell r="W276" t="str">
            <v>Overhead</v>
          </cell>
        </row>
        <row r="277">
          <cell r="A277">
            <v>60452</v>
          </cell>
          <cell r="B277" t="str">
            <v>BLNP ICT</v>
          </cell>
          <cell r="C277" t="str">
            <v>K</v>
          </cell>
          <cell r="D277">
            <v>2020</v>
          </cell>
          <cell r="E277">
            <v>2099</v>
          </cell>
          <cell r="F277">
            <v>0</v>
          </cell>
          <cell r="G277" t="str">
            <v>O</v>
          </cell>
          <cell r="H277"/>
          <cell r="I277"/>
          <cell r="J277">
            <v>6</v>
          </cell>
          <cell r="K277">
            <v>0</v>
          </cell>
          <cell r="L277"/>
          <cell r="M277"/>
          <cell r="N277"/>
          <cell r="O277"/>
          <cell r="P277"/>
          <cell r="Q277"/>
          <cell r="R277"/>
          <cell r="S277"/>
          <cell r="T277" t="str">
            <v>N</v>
          </cell>
          <cell r="U277" t="str">
            <v>J</v>
          </cell>
          <cell r="V277" t="str">
            <v>0.4</v>
          </cell>
          <cell r="W277" t="str">
            <v>Overhead</v>
          </cell>
        </row>
        <row r="278">
          <cell r="A278">
            <v>60453</v>
          </cell>
          <cell r="B278" t="str">
            <v>BLNP Financiën</v>
          </cell>
          <cell r="C278" t="str">
            <v>K</v>
          </cell>
          <cell r="D278">
            <v>2020</v>
          </cell>
          <cell r="E278">
            <v>2099</v>
          </cell>
          <cell r="F278">
            <v>0</v>
          </cell>
          <cell r="G278" t="str">
            <v>O</v>
          </cell>
          <cell r="H278"/>
          <cell r="I278"/>
          <cell r="J278">
            <v>6</v>
          </cell>
          <cell r="K278">
            <v>0</v>
          </cell>
          <cell r="L278"/>
          <cell r="M278"/>
          <cell r="N278"/>
          <cell r="O278"/>
          <cell r="P278"/>
          <cell r="Q278"/>
          <cell r="R278"/>
          <cell r="S278"/>
          <cell r="T278" t="str">
            <v>N</v>
          </cell>
          <cell r="U278" t="str">
            <v>J</v>
          </cell>
          <cell r="V278" t="str">
            <v>0.4</v>
          </cell>
          <cell r="W278" t="str">
            <v>Overhead</v>
          </cell>
        </row>
        <row r="279">
          <cell r="A279">
            <v>60454</v>
          </cell>
          <cell r="B279" t="str">
            <v>BLNP HRM</v>
          </cell>
          <cell r="C279" t="str">
            <v>K</v>
          </cell>
          <cell r="D279">
            <v>2020</v>
          </cell>
          <cell r="E279">
            <v>2099</v>
          </cell>
          <cell r="F279">
            <v>0</v>
          </cell>
          <cell r="G279" t="str">
            <v>O</v>
          </cell>
          <cell r="H279"/>
          <cell r="I279"/>
          <cell r="J279">
            <v>6</v>
          </cell>
          <cell r="K279">
            <v>0</v>
          </cell>
          <cell r="L279"/>
          <cell r="M279"/>
          <cell r="N279"/>
          <cell r="O279"/>
          <cell r="P279"/>
          <cell r="Q279"/>
          <cell r="R279"/>
          <cell r="S279"/>
          <cell r="T279" t="str">
            <v>N</v>
          </cell>
          <cell r="U279" t="str">
            <v>J</v>
          </cell>
          <cell r="V279" t="str">
            <v>0.4</v>
          </cell>
          <cell r="W279" t="str">
            <v>Overhead</v>
          </cell>
        </row>
        <row r="280">
          <cell r="A280">
            <v>60455</v>
          </cell>
          <cell r="B280" t="str">
            <v>BLNP Juridisch</v>
          </cell>
          <cell r="C280" t="str">
            <v>K</v>
          </cell>
          <cell r="D280">
            <v>2020</v>
          </cell>
          <cell r="E280">
            <v>2099</v>
          </cell>
          <cell r="F280">
            <v>0</v>
          </cell>
          <cell r="G280" t="str">
            <v>O</v>
          </cell>
          <cell r="H280"/>
          <cell r="I280"/>
          <cell r="J280">
            <v>6</v>
          </cell>
          <cell r="K280">
            <v>0</v>
          </cell>
          <cell r="L280"/>
          <cell r="M280"/>
          <cell r="N280"/>
          <cell r="O280"/>
          <cell r="P280"/>
          <cell r="Q280"/>
          <cell r="R280"/>
          <cell r="S280"/>
          <cell r="T280" t="str">
            <v>N</v>
          </cell>
          <cell r="U280" t="str">
            <v>J</v>
          </cell>
          <cell r="V280" t="str">
            <v>0.4</v>
          </cell>
          <cell r="W280" t="str">
            <v>Overhead</v>
          </cell>
        </row>
        <row r="281">
          <cell r="A281">
            <v>60456</v>
          </cell>
          <cell r="B281" t="str">
            <v>BLNP Formatie</v>
          </cell>
          <cell r="C281" t="str">
            <v>K</v>
          </cell>
          <cell r="D281">
            <v>2020</v>
          </cell>
          <cell r="E281">
            <v>2099</v>
          </cell>
          <cell r="F281">
            <v>0</v>
          </cell>
          <cell r="G281" t="str">
            <v>O</v>
          </cell>
          <cell r="H281"/>
          <cell r="I281"/>
          <cell r="J281">
            <v>6</v>
          </cell>
          <cell r="K281">
            <v>0</v>
          </cell>
          <cell r="L281"/>
          <cell r="M281"/>
          <cell r="N281"/>
          <cell r="O281"/>
          <cell r="P281"/>
          <cell r="Q281"/>
          <cell r="R281"/>
          <cell r="S281"/>
          <cell r="T281" t="str">
            <v>N</v>
          </cell>
          <cell r="U281" t="str">
            <v>J</v>
          </cell>
          <cell r="V281" t="str">
            <v>0.4</v>
          </cell>
          <cell r="W281" t="str">
            <v>Overhead</v>
          </cell>
        </row>
        <row r="282">
          <cell r="A282">
            <v>60457</v>
          </cell>
          <cell r="B282" t="str">
            <v>Wet Open Overheid</v>
          </cell>
          <cell r="C282" t="str">
            <v>K</v>
          </cell>
          <cell r="D282">
            <v>2022</v>
          </cell>
          <cell r="E282">
            <v>2099</v>
          </cell>
          <cell r="F282">
            <v>0</v>
          </cell>
          <cell r="G282" t="str">
            <v>O</v>
          </cell>
          <cell r="H282"/>
          <cell r="I282"/>
          <cell r="J282">
            <v>6</v>
          </cell>
          <cell r="K282">
            <v>0</v>
          </cell>
          <cell r="L282"/>
          <cell r="M282"/>
          <cell r="N282"/>
          <cell r="O282"/>
          <cell r="P282"/>
          <cell r="Q282"/>
          <cell r="R282"/>
          <cell r="S282"/>
          <cell r="T282" t="str">
            <v>N</v>
          </cell>
          <cell r="U282" t="str">
            <v>J</v>
          </cell>
          <cell r="V282" t="str">
            <v>0.4</v>
          </cell>
          <cell r="W282" t="str">
            <v>Overhead</v>
          </cell>
        </row>
        <row r="283">
          <cell r="A283">
            <v>60470</v>
          </cell>
          <cell r="B283" t="str">
            <v>Financiën, toezicht en interne controle</v>
          </cell>
          <cell r="C283" t="str">
            <v>K</v>
          </cell>
          <cell r="D283">
            <v>2018</v>
          </cell>
          <cell r="E283">
            <v>2099</v>
          </cell>
          <cell r="F283">
            <v>0</v>
          </cell>
          <cell r="G283" t="str">
            <v>O</v>
          </cell>
          <cell r="H283"/>
          <cell r="I283"/>
          <cell r="J283">
            <v>6</v>
          </cell>
          <cell r="K283">
            <v>0</v>
          </cell>
          <cell r="L283"/>
          <cell r="M283"/>
          <cell r="N283"/>
          <cell r="O283"/>
          <cell r="P283"/>
          <cell r="Q283"/>
          <cell r="R283"/>
          <cell r="S283"/>
          <cell r="T283" t="str">
            <v>N</v>
          </cell>
          <cell r="U283" t="str">
            <v>J</v>
          </cell>
          <cell r="V283" t="str">
            <v>0.4</v>
          </cell>
          <cell r="W283" t="str">
            <v>Overhead</v>
          </cell>
        </row>
        <row r="284">
          <cell r="A284">
            <v>60499</v>
          </cell>
          <cell r="B284" t="str">
            <v>Dummy afschrijvingen</v>
          </cell>
          <cell r="C284" t="str">
            <v>K</v>
          </cell>
          <cell r="D284">
            <v>2017</v>
          </cell>
          <cell r="E284">
            <v>2099</v>
          </cell>
          <cell r="F284">
            <v>0</v>
          </cell>
          <cell r="G284" t="str">
            <v>O</v>
          </cell>
          <cell r="H284"/>
          <cell r="I284"/>
          <cell r="J284">
            <v>6</v>
          </cell>
          <cell r="K284">
            <v>0</v>
          </cell>
          <cell r="L284"/>
          <cell r="M284"/>
          <cell r="N284"/>
          <cell r="O284"/>
          <cell r="P284"/>
          <cell r="Q284"/>
          <cell r="R284"/>
          <cell r="S284"/>
          <cell r="T284" t="str">
            <v>N</v>
          </cell>
          <cell r="U284" t="str">
            <v>N</v>
          </cell>
          <cell r="V284" t="str">
            <v>0.4</v>
          </cell>
          <cell r="W284" t="str">
            <v>Overhead</v>
          </cell>
        </row>
        <row r="285">
          <cell r="A285">
            <v>60501</v>
          </cell>
          <cell r="B285" t="str">
            <v>BBK Treasury</v>
          </cell>
          <cell r="C285" t="str">
            <v>K</v>
          </cell>
          <cell r="D285">
            <v>2017</v>
          </cell>
          <cell r="E285">
            <v>2099</v>
          </cell>
          <cell r="F285">
            <v>0</v>
          </cell>
          <cell r="G285" t="str">
            <v>O</v>
          </cell>
          <cell r="H285"/>
          <cell r="I285"/>
          <cell r="J285">
            <v>6</v>
          </cell>
          <cell r="K285">
            <v>0</v>
          </cell>
          <cell r="L285"/>
          <cell r="M285"/>
          <cell r="N285"/>
          <cell r="O285"/>
          <cell r="P285"/>
          <cell r="Q285"/>
          <cell r="R285"/>
          <cell r="S285"/>
          <cell r="T285" t="str">
            <v>N</v>
          </cell>
          <cell r="U285" t="str">
            <v>J</v>
          </cell>
          <cell r="V285" t="str">
            <v>0.5</v>
          </cell>
          <cell r="W285" t="str">
            <v>Treasury</v>
          </cell>
        </row>
        <row r="286">
          <cell r="A286">
            <v>60502</v>
          </cell>
          <cell r="B286" t="str">
            <v>Financiering</v>
          </cell>
          <cell r="C286" t="str">
            <v>K</v>
          </cell>
          <cell r="D286">
            <v>2017</v>
          </cell>
          <cell r="E286">
            <v>2099</v>
          </cell>
          <cell r="F286">
            <v>0</v>
          </cell>
          <cell r="G286" t="str">
            <v>O</v>
          </cell>
          <cell r="H286"/>
          <cell r="I286"/>
          <cell r="J286">
            <v>6</v>
          </cell>
          <cell r="K286">
            <v>0</v>
          </cell>
          <cell r="L286"/>
          <cell r="M286"/>
          <cell r="N286"/>
          <cell r="O286"/>
          <cell r="P286"/>
          <cell r="Q286"/>
          <cell r="R286"/>
          <cell r="S286"/>
          <cell r="T286" t="str">
            <v>N</v>
          </cell>
          <cell r="U286" t="str">
            <v>J</v>
          </cell>
          <cell r="V286" t="str">
            <v>0.5</v>
          </cell>
          <cell r="W286" t="str">
            <v>Treasury</v>
          </cell>
        </row>
        <row r="287">
          <cell r="A287">
            <v>60612</v>
          </cell>
          <cell r="B287" t="str">
            <v>Belasting op woningen</v>
          </cell>
          <cell r="C287" t="str">
            <v>K</v>
          </cell>
          <cell r="D287">
            <v>2017</v>
          </cell>
          <cell r="E287">
            <v>2099</v>
          </cell>
          <cell r="F287">
            <v>0</v>
          </cell>
          <cell r="G287" t="str">
            <v>O</v>
          </cell>
          <cell r="H287"/>
          <cell r="I287"/>
          <cell r="J287">
            <v>6</v>
          </cell>
          <cell r="K287">
            <v>0</v>
          </cell>
          <cell r="L287"/>
          <cell r="M287"/>
          <cell r="N287"/>
          <cell r="O287"/>
          <cell r="P287"/>
          <cell r="Q287"/>
          <cell r="R287"/>
          <cell r="S287"/>
          <cell r="T287" t="str">
            <v>N</v>
          </cell>
          <cell r="U287" t="str">
            <v>J</v>
          </cell>
          <cell r="V287" t="str">
            <v>0.61</v>
          </cell>
          <cell r="W287" t="str">
            <v>OZB woningen</v>
          </cell>
        </row>
        <row r="288">
          <cell r="A288">
            <v>60622</v>
          </cell>
          <cell r="B288" t="str">
            <v>Belasting op niet-woningen</v>
          </cell>
          <cell r="C288" t="str">
            <v>K</v>
          </cell>
          <cell r="D288">
            <v>2017</v>
          </cell>
          <cell r="E288">
            <v>2099</v>
          </cell>
          <cell r="F288">
            <v>0</v>
          </cell>
          <cell r="G288" t="str">
            <v>O</v>
          </cell>
          <cell r="H288"/>
          <cell r="I288"/>
          <cell r="J288">
            <v>6</v>
          </cell>
          <cell r="K288">
            <v>0</v>
          </cell>
          <cell r="L288"/>
          <cell r="M288"/>
          <cell r="N288"/>
          <cell r="O288"/>
          <cell r="P288"/>
          <cell r="Q288"/>
          <cell r="R288"/>
          <cell r="S288"/>
          <cell r="T288" t="str">
            <v>N</v>
          </cell>
          <cell r="U288" t="str">
            <v>J</v>
          </cell>
          <cell r="V288" t="str">
            <v>0.62</v>
          </cell>
          <cell r="W288" t="str">
            <v>OZB niet-woningen</v>
          </cell>
        </row>
        <row r="289">
          <cell r="A289">
            <v>60642</v>
          </cell>
          <cell r="B289" t="str">
            <v>Overige belastingen</v>
          </cell>
          <cell r="C289" t="str">
            <v>K</v>
          </cell>
          <cell r="D289">
            <v>2017</v>
          </cell>
          <cell r="E289">
            <v>2099</v>
          </cell>
          <cell r="F289">
            <v>0</v>
          </cell>
          <cell r="G289" t="str">
            <v>O</v>
          </cell>
          <cell r="H289"/>
          <cell r="I289"/>
          <cell r="J289">
            <v>6</v>
          </cell>
          <cell r="K289">
            <v>0</v>
          </cell>
          <cell r="L289"/>
          <cell r="M289"/>
          <cell r="N289"/>
          <cell r="O289"/>
          <cell r="P289"/>
          <cell r="Q289"/>
          <cell r="R289"/>
          <cell r="S289"/>
          <cell r="T289" t="str">
            <v>N</v>
          </cell>
          <cell r="U289" t="str">
            <v>J</v>
          </cell>
          <cell r="V289" t="str">
            <v>0.64</v>
          </cell>
          <cell r="W289" t="str">
            <v>Belastingen overig</v>
          </cell>
        </row>
        <row r="290">
          <cell r="A290">
            <v>60702</v>
          </cell>
          <cell r="B290" t="str">
            <v>Gemeentefonds</v>
          </cell>
          <cell r="C290" t="str">
            <v>K</v>
          </cell>
          <cell r="D290">
            <v>2017</v>
          </cell>
          <cell r="E290">
            <v>2099</v>
          </cell>
          <cell r="F290">
            <v>0</v>
          </cell>
          <cell r="G290" t="str">
            <v>O</v>
          </cell>
          <cell r="H290"/>
          <cell r="I290"/>
          <cell r="J290">
            <v>6</v>
          </cell>
          <cell r="K290">
            <v>0</v>
          </cell>
          <cell r="L290"/>
          <cell r="M290"/>
          <cell r="N290"/>
          <cell r="O290"/>
          <cell r="P290"/>
          <cell r="Q290"/>
          <cell r="R290"/>
          <cell r="S290"/>
          <cell r="T290" t="str">
            <v>N</v>
          </cell>
          <cell r="U290" t="str">
            <v>J</v>
          </cell>
          <cell r="V290" t="str">
            <v>0.7</v>
          </cell>
          <cell r="W290" t="str">
            <v>Algemene uitkeringen en overige uitkeringen gemeentefonds</v>
          </cell>
        </row>
        <row r="291">
          <cell r="A291">
            <v>60801</v>
          </cell>
          <cell r="B291" t="str">
            <v>BBK Overige baten en lasten</v>
          </cell>
          <cell r="C291" t="str">
            <v>K</v>
          </cell>
          <cell r="D291">
            <v>2017</v>
          </cell>
          <cell r="E291">
            <v>2099</v>
          </cell>
          <cell r="F291">
            <v>0</v>
          </cell>
          <cell r="G291" t="str">
            <v>O</v>
          </cell>
          <cell r="H291"/>
          <cell r="I291"/>
          <cell r="J291">
            <v>6</v>
          </cell>
          <cell r="K291">
            <v>0</v>
          </cell>
          <cell r="L291"/>
          <cell r="M291"/>
          <cell r="N291"/>
          <cell r="O291"/>
          <cell r="P291"/>
          <cell r="Q291"/>
          <cell r="R291"/>
          <cell r="S291"/>
          <cell r="T291" t="str">
            <v>N</v>
          </cell>
          <cell r="U291" t="str">
            <v>J</v>
          </cell>
          <cell r="V291" t="str">
            <v>0.8</v>
          </cell>
          <cell r="W291" t="str">
            <v>Overige baten en lasten</v>
          </cell>
        </row>
        <row r="292">
          <cell r="A292">
            <v>60802</v>
          </cell>
          <cell r="B292" t="str">
            <v>Taakstellende bezuinigingen</v>
          </cell>
          <cell r="C292" t="str">
            <v>K</v>
          </cell>
          <cell r="D292">
            <v>2017</v>
          </cell>
          <cell r="E292">
            <v>2099</v>
          </cell>
          <cell r="F292">
            <v>0</v>
          </cell>
          <cell r="G292" t="str">
            <v>O</v>
          </cell>
          <cell r="H292"/>
          <cell r="I292"/>
          <cell r="J292">
            <v>6</v>
          </cell>
          <cell r="K292">
            <v>0</v>
          </cell>
          <cell r="L292"/>
          <cell r="M292"/>
          <cell r="N292"/>
          <cell r="O292"/>
          <cell r="P292"/>
          <cell r="Q292"/>
          <cell r="R292"/>
          <cell r="S292"/>
          <cell r="T292" t="str">
            <v>N</v>
          </cell>
          <cell r="U292" t="str">
            <v>J</v>
          </cell>
          <cell r="V292" t="str">
            <v>0.8</v>
          </cell>
          <cell r="W292" t="str">
            <v>Overige baten en lasten</v>
          </cell>
        </row>
        <row r="293">
          <cell r="A293">
            <v>60803</v>
          </cell>
          <cell r="B293" t="str">
            <v>Begrotingsruimte</v>
          </cell>
          <cell r="C293" t="str">
            <v>K</v>
          </cell>
          <cell r="D293">
            <v>2017</v>
          </cell>
          <cell r="E293">
            <v>2099</v>
          </cell>
          <cell r="F293">
            <v>0</v>
          </cell>
          <cell r="G293" t="str">
            <v>O</v>
          </cell>
          <cell r="H293"/>
          <cell r="I293"/>
          <cell r="J293">
            <v>6</v>
          </cell>
          <cell r="K293">
            <v>0</v>
          </cell>
          <cell r="L293"/>
          <cell r="M293"/>
          <cell r="N293"/>
          <cell r="O293"/>
          <cell r="P293"/>
          <cell r="Q293"/>
          <cell r="R293"/>
          <cell r="S293"/>
          <cell r="T293" t="str">
            <v>N</v>
          </cell>
          <cell r="U293" t="str">
            <v>J</v>
          </cell>
          <cell r="V293" t="str">
            <v>0.8</v>
          </cell>
          <cell r="W293" t="str">
            <v>Overige baten en lasten</v>
          </cell>
        </row>
        <row r="294">
          <cell r="A294">
            <v>60804</v>
          </cell>
          <cell r="B294" t="str">
            <v>Onvoorzien</v>
          </cell>
          <cell r="C294" t="str">
            <v>K</v>
          </cell>
          <cell r="D294">
            <v>2017</v>
          </cell>
          <cell r="E294">
            <v>2099</v>
          </cell>
          <cell r="F294">
            <v>0</v>
          </cell>
          <cell r="G294" t="str">
            <v>O</v>
          </cell>
          <cell r="H294"/>
          <cell r="I294"/>
          <cell r="J294">
            <v>6</v>
          </cell>
          <cell r="K294">
            <v>0</v>
          </cell>
          <cell r="L294"/>
          <cell r="M294"/>
          <cell r="N294"/>
          <cell r="O294"/>
          <cell r="P294"/>
          <cell r="Q294"/>
          <cell r="R294"/>
          <cell r="S294"/>
          <cell r="T294" t="str">
            <v>N</v>
          </cell>
          <cell r="U294" t="str">
            <v>J</v>
          </cell>
          <cell r="V294" t="str">
            <v>0.8</v>
          </cell>
          <cell r="W294" t="str">
            <v>Overige baten en lasten</v>
          </cell>
        </row>
        <row r="295">
          <cell r="A295">
            <v>60814</v>
          </cell>
          <cell r="B295" t="str">
            <v>Saldo van baten en lasten</v>
          </cell>
          <cell r="C295" t="str">
            <v>K</v>
          </cell>
          <cell r="D295">
            <v>2017</v>
          </cell>
          <cell r="E295">
            <v>2099</v>
          </cell>
          <cell r="F295">
            <v>0</v>
          </cell>
          <cell r="G295" t="str">
            <v>O</v>
          </cell>
          <cell r="H295"/>
          <cell r="I295"/>
          <cell r="J295">
            <v>6</v>
          </cell>
          <cell r="K295">
            <v>0</v>
          </cell>
          <cell r="L295"/>
          <cell r="M295"/>
          <cell r="N295"/>
          <cell r="O295"/>
          <cell r="P295"/>
          <cell r="Q295"/>
          <cell r="R295"/>
          <cell r="S295"/>
          <cell r="T295" t="str">
            <v>N</v>
          </cell>
          <cell r="U295" t="str">
            <v>J</v>
          </cell>
          <cell r="V295" t="str">
            <v>0.8</v>
          </cell>
          <cell r="W295" t="str">
            <v>Overige baten en lasten</v>
          </cell>
        </row>
        <row r="296">
          <cell r="A296">
            <v>60820</v>
          </cell>
          <cell r="B296" t="str">
            <v>Oninbaar verklaarde vorderingen</v>
          </cell>
          <cell r="C296" t="str">
            <v>K</v>
          </cell>
          <cell r="D296">
            <v>2017</v>
          </cell>
          <cell r="E296">
            <v>2099</v>
          </cell>
          <cell r="F296">
            <v>0</v>
          </cell>
          <cell r="G296" t="str">
            <v>O</v>
          </cell>
          <cell r="H296"/>
          <cell r="I296"/>
          <cell r="J296">
            <v>6</v>
          </cell>
          <cell r="K296">
            <v>0</v>
          </cell>
          <cell r="L296"/>
          <cell r="M296"/>
          <cell r="N296"/>
          <cell r="O296"/>
          <cell r="P296"/>
          <cell r="Q296"/>
          <cell r="R296"/>
          <cell r="S296"/>
          <cell r="T296" t="str">
            <v>N</v>
          </cell>
          <cell r="U296" t="str">
            <v>J</v>
          </cell>
          <cell r="V296" t="str">
            <v>0.8</v>
          </cell>
          <cell r="W296" t="str">
            <v>Overige baten en lasten</v>
          </cell>
        </row>
        <row r="297">
          <cell r="A297">
            <v>60902</v>
          </cell>
          <cell r="B297" t="str">
            <v>Vennootschapsbelasting</v>
          </cell>
          <cell r="C297" t="str">
            <v>K</v>
          </cell>
          <cell r="D297">
            <v>2017</v>
          </cell>
          <cell r="E297">
            <v>2099</v>
          </cell>
          <cell r="F297">
            <v>0</v>
          </cell>
          <cell r="G297" t="str">
            <v>O</v>
          </cell>
          <cell r="H297"/>
          <cell r="I297"/>
          <cell r="J297">
            <v>6</v>
          </cell>
          <cell r="K297">
            <v>0</v>
          </cell>
          <cell r="L297"/>
          <cell r="M297"/>
          <cell r="N297"/>
          <cell r="O297"/>
          <cell r="P297"/>
          <cell r="Q297"/>
          <cell r="R297"/>
          <cell r="S297"/>
          <cell r="T297" t="str">
            <v>N</v>
          </cell>
          <cell r="U297" t="str">
            <v>J</v>
          </cell>
          <cell r="V297" t="str">
            <v>0.9</v>
          </cell>
          <cell r="W297" t="str">
            <v>Vennootschapsbelasting (VpB)</v>
          </cell>
        </row>
        <row r="298">
          <cell r="A298">
            <v>61101</v>
          </cell>
          <cell r="B298" t="str">
            <v>BBK Crisisbeheersing en Brandweer</v>
          </cell>
          <cell r="C298" t="str">
            <v>K</v>
          </cell>
          <cell r="D298">
            <v>2017</v>
          </cell>
          <cell r="E298">
            <v>2099</v>
          </cell>
          <cell r="F298">
            <v>0</v>
          </cell>
          <cell r="G298" t="str">
            <v>O</v>
          </cell>
          <cell r="H298"/>
          <cell r="I298"/>
          <cell r="J298">
            <v>6</v>
          </cell>
          <cell r="K298">
            <v>0</v>
          </cell>
          <cell r="L298"/>
          <cell r="M298"/>
          <cell r="N298"/>
          <cell r="O298"/>
          <cell r="P298"/>
          <cell r="Q298"/>
          <cell r="R298"/>
          <cell r="S298"/>
          <cell r="T298" t="str">
            <v>N</v>
          </cell>
          <cell r="U298" t="str">
            <v>J</v>
          </cell>
          <cell r="V298" t="str">
            <v>1.1</v>
          </cell>
          <cell r="W298" t="str">
            <v>Crisisbeheersing en brandweer</v>
          </cell>
        </row>
        <row r="299">
          <cell r="A299">
            <v>61102</v>
          </cell>
          <cell r="B299" t="str">
            <v>Brandweer</v>
          </cell>
          <cell r="C299" t="str">
            <v>K</v>
          </cell>
          <cell r="D299">
            <v>2017</v>
          </cell>
          <cell r="E299">
            <v>2099</v>
          </cell>
          <cell r="F299">
            <v>0</v>
          </cell>
          <cell r="G299" t="str">
            <v>O</v>
          </cell>
          <cell r="H299"/>
          <cell r="I299"/>
          <cell r="J299">
            <v>6</v>
          </cell>
          <cell r="K299">
            <v>0</v>
          </cell>
          <cell r="L299"/>
          <cell r="M299"/>
          <cell r="N299"/>
          <cell r="O299"/>
          <cell r="P299"/>
          <cell r="Q299"/>
          <cell r="R299"/>
          <cell r="S299"/>
          <cell r="T299" t="str">
            <v>N</v>
          </cell>
          <cell r="U299" t="str">
            <v>J</v>
          </cell>
          <cell r="V299" t="str">
            <v>1.1</v>
          </cell>
          <cell r="W299" t="str">
            <v>Crisisbeheersing en brandweer</v>
          </cell>
        </row>
        <row r="300">
          <cell r="A300">
            <v>61103</v>
          </cell>
          <cell r="B300" t="str">
            <v>Crisisbeheersing</v>
          </cell>
          <cell r="C300" t="str">
            <v>K</v>
          </cell>
          <cell r="D300">
            <v>2017</v>
          </cell>
          <cell r="E300">
            <v>2099</v>
          </cell>
          <cell r="F300">
            <v>0</v>
          </cell>
          <cell r="G300" t="str">
            <v>O</v>
          </cell>
          <cell r="H300"/>
          <cell r="I300"/>
          <cell r="J300">
            <v>6</v>
          </cell>
          <cell r="K300">
            <v>0</v>
          </cell>
          <cell r="L300"/>
          <cell r="M300"/>
          <cell r="N300"/>
          <cell r="O300"/>
          <cell r="P300"/>
          <cell r="Q300"/>
          <cell r="R300"/>
          <cell r="S300"/>
          <cell r="T300" t="str">
            <v>N</v>
          </cell>
          <cell r="U300" t="str">
            <v>J</v>
          </cell>
          <cell r="V300" t="str">
            <v>1.1</v>
          </cell>
          <cell r="W300" t="str">
            <v>Crisisbeheersing en brandweer</v>
          </cell>
        </row>
        <row r="301">
          <cell r="A301">
            <v>61104</v>
          </cell>
          <cell r="B301" t="str">
            <v>Corona COVID-19</v>
          </cell>
          <cell r="C301" t="str">
            <v>K</v>
          </cell>
          <cell r="D301">
            <v>2020</v>
          </cell>
          <cell r="E301">
            <v>2099</v>
          </cell>
          <cell r="F301">
            <v>1</v>
          </cell>
          <cell r="G301" t="str">
            <v>O</v>
          </cell>
          <cell r="H301"/>
          <cell r="I301"/>
          <cell r="J301">
            <v>6</v>
          </cell>
          <cell r="K301">
            <v>0</v>
          </cell>
          <cell r="L301"/>
          <cell r="M301"/>
          <cell r="N301"/>
          <cell r="O301"/>
          <cell r="P301"/>
          <cell r="Q301"/>
          <cell r="R301"/>
          <cell r="S301"/>
          <cell r="T301" t="str">
            <v>N</v>
          </cell>
          <cell r="U301" t="str">
            <v>N</v>
          </cell>
          <cell r="V301" t="str">
            <v>1.1</v>
          </cell>
          <cell r="W301" t="str">
            <v>Crisisbeheersing en brandweer</v>
          </cell>
        </row>
        <row r="302">
          <cell r="A302">
            <v>61105</v>
          </cell>
          <cell r="B302" t="str">
            <v>Crisisopvang situatie Oekraïne</v>
          </cell>
          <cell r="C302" t="str">
            <v>K</v>
          </cell>
          <cell r="D302">
            <v>2022</v>
          </cell>
          <cell r="E302">
            <v>2022</v>
          </cell>
          <cell r="F302">
            <v>1</v>
          </cell>
          <cell r="G302" t="str">
            <v>O</v>
          </cell>
          <cell r="H302"/>
          <cell r="I302"/>
          <cell r="J302">
            <v>6</v>
          </cell>
          <cell r="K302">
            <v>0</v>
          </cell>
          <cell r="L302"/>
          <cell r="M302"/>
          <cell r="N302"/>
          <cell r="O302"/>
          <cell r="P302"/>
          <cell r="Q302"/>
          <cell r="R302"/>
          <cell r="S302"/>
          <cell r="T302" t="str">
            <v>N</v>
          </cell>
          <cell r="U302" t="str">
            <v>N</v>
          </cell>
          <cell r="V302" t="str">
            <v>1.1</v>
          </cell>
          <cell r="W302" t="str">
            <v>Crisisbeheersing en brandweer</v>
          </cell>
        </row>
        <row r="303">
          <cell r="A303">
            <v>61201</v>
          </cell>
          <cell r="B303" t="str">
            <v>BBK Openbare orde en veiligheid</v>
          </cell>
          <cell r="C303" t="str">
            <v>K</v>
          </cell>
          <cell r="D303">
            <v>2017</v>
          </cell>
          <cell r="E303">
            <v>2099</v>
          </cell>
          <cell r="F303">
            <v>0</v>
          </cell>
          <cell r="G303" t="str">
            <v>O</v>
          </cell>
          <cell r="H303"/>
          <cell r="I303"/>
          <cell r="J303">
            <v>6</v>
          </cell>
          <cell r="K303">
            <v>0</v>
          </cell>
          <cell r="L303"/>
          <cell r="M303"/>
          <cell r="N303"/>
          <cell r="O303"/>
          <cell r="P303"/>
          <cell r="Q303"/>
          <cell r="R303"/>
          <cell r="S303"/>
          <cell r="T303" t="str">
            <v>N</v>
          </cell>
          <cell r="U303" t="str">
            <v>J</v>
          </cell>
          <cell r="V303" t="str">
            <v>1.2</v>
          </cell>
          <cell r="W303" t="str">
            <v>Openbare orde en veiligheid</v>
          </cell>
        </row>
        <row r="304">
          <cell r="A304">
            <v>61202</v>
          </cell>
          <cell r="B304" t="str">
            <v>Integraal veiligheidsbeleid</v>
          </cell>
          <cell r="C304" t="str">
            <v>K</v>
          </cell>
          <cell r="D304">
            <v>2017</v>
          </cell>
          <cell r="E304">
            <v>2099</v>
          </cell>
          <cell r="F304">
            <v>0</v>
          </cell>
          <cell r="G304" t="str">
            <v>O</v>
          </cell>
          <cell r="H304"/>
          <cell r="I304"/>
          <cell r="J304">
            <v>6</v>
          </cell>
          <cell r="K304">
            <v>0</v>
          </cell>
          <cell r="L304"/>
          <cell r="M304"/>
          <cell r="N304"/>
          <cell r="O304"/>
          <cell r="P304"/>
          <cell r="Q304"/>
          <cell r="R304"/>
          <cell r="S304"/>
          <cell r="T304" t="str">
            <v>N</v>
          </cell>
          <cell r="U304" t="str">
            <v>J</v>
          </cell>
          <cell r="V304" t="str">
            <v>1.2</v>
          </cell>
          <cell r="W304" t="str">
            <v>Openbare orde en veiligheid</v>
          </cell>
        </row>
        <row r="305">
          <cell r="A305">
            <v>61203</v>
          </cell>
          <cell r="B305" t="str">
            <v>Dierenbescherming, zwerfdieren/schutstalregeling</v>
          </cell>
          <cell r="C305" t="str">
            <v>K</v>
          </cell>
          <cell r="D305">
            <v>2017</v>
          </cell>
          <cell r="E305">
            <v>2099</v>
          </cell>
          <cell r="F305">
            <v>0</v>
          </cell>
          <cell r="G305" t="str">
            <v>O</v>
          </cell>
          <cell r="H305"/>
          <cell r="I305"/>
          <cell r="J305">
            <v>6</v>
          </cell>
          <cell r="K305">
            <v>0</v>
          </cell>
          <cell r="L305"/>
          <cell r="M305"/>
          <cell r="N305"/>
          <cell r="O305"/>
          <cell r="P305"/>
          <cell r="Q305"/>
          <cell r="R305"/>
          <cell r="S305"/>
          <cell r="T305" t="str">
            <v>N</v>
          </cell>
          <cell r="U305" t="str">
            <v>J</v>
          </cell>
          <cell r="V305" t="str">
            <v>1.2</v>
          </cell>
          <cell r="W305" t="str">
            <v>Openbare orde en veiligheid</v>
          </cell>
        </row>
        <row r="306">
          <cell r="A306">
            <v>61204</v>
          </cell>
          <cell r="B306" t="str">
            <v>Overige maatregelen openbare orde</v>
          </cell>
          <cell r="C306" t="str">
            <v>K</v>
          </cell>
          <cell r="D306">
            <v>2017</v>
          </cell>
          <cell r="E306">
            <v>2099</v>
          </cell>
          <cell r="F306">
            <v>0</v>
          </cell>
          <cell r="G306" t="str">
            <v>O</v>
          </cell>
          <cell r="H306"/>
          <cell r="I306"/>
          <cell r="J306">
            <v>6</v>
          </cell>
          <cell r="K306">
            <v>0</v>
          </cell>
          <cell r="L306"/>
          <cell r="M306"/>
          <cell r="N306"/>
          <cell r="O306"/>
          <cell r="P306"/>
          <cell r="Q306"/>
          <cell r="R306"/>
          <cell r="S306"/>
          <cell r="T306" t="str">
            <v>N</v>
          </cell>
          <cell r="U306" t="str">
            <v>J</v>
          </cell>
          <cell r="V306" t="str">
            <v>1.2</v>
          </cell>
          <cell r="W306" t="str">
            <v>Openbare orde en veiligheid</v>
          </cell>
        </row>
        <row r="307">
          <cell r="A307">
            <v>61208</v>
          </cell>
          <cell r="B307" t="str">
            <v>Openbare veiligheid Den Treek</v>
          </cell>
          <cell r="C307" t="str">
            <v>K</v>
          </cell>
          <cell r="D307">
            <v>2024</v>
          </cell>
          <cell r="E307">
            <v>2099</v>
          </cell>
          <cell r="F307">
            <v>0</v>
          </cell>
          <cell r="G307" t="str">
            <v>O</v>
          </cell>
          <cell r="H307"/>
          <cell r="I307"/>
          <cell r="J307">
            <v>6</v>
          </cell>
          <cell r="K307">
            <v>0</v>
          </cell>
          <cell r="L307"/>
          <cell r="M307"/>
          <cell r="N307"/>
          <cell r="O307"/>
          <cell r="P307"/>
          <cell r="Q307"/>
          <cell r="R307"/>
          <cell r="S307"/>
          <cell r="T307" t="str">
            <v>N</v>
          </cell>
          <cell r="U307" t="str">
            <v>J</v>
          </cell>
          <cell r="V307" t="str">
            <v>1.2</v>
          </cell>
          <cell r="W307" t="str">
            <v>Openbare orde en veiligheid</v>
          </cell>
        </row>
        <row r="308">
          <cell r="A308">
            <v>62101</v>
          </cell>
          <cell r="B308" t="str">
            <v>BBK Verkeer en vervoer - wegbeheer</v>
          </cell>
          <cell r="C308" t="str">
            <v>K</v>
          </cell>
          <cell r="D308">
            <v>2017</v>
          </cell>
          <cell r="E308">
            <v>2099</v>
          </cell>
          <cell r="F308">
            <v>0</v>
          </cell>
          <cell r="G308" t="str">
            <v>O</v>
          </cell>
          <cell r="H308"/>
          <cell r="I308"/>
          <cell r="J308">
            <v>6</v>
          </cell>
          <cell r="K308">
            <v>0</v>
          </cell>
          <cell r="L308"/>
          <cell r="M308"/>
          <cell r="N308"/>
          <cell r="O308"/>
          <cell r="P308"/>
          <cell r="Q308"/>
          <cell r="R308"/>
          <cell r="S308"/>
          <cell r="T308" t="str">
            <v>N</v>
          </cell>
          <cell r="U308" t="str">
            <v>J</v>
          </cell>
          <cell r="V308" t="str">
            <v>2.1</v>
          </cell>
          <cell r="W308" t="str">
            <v>Verkeer en vervoer</v>
          </cell>
        </row>
        <row r="309">
          <cell r="A309">
            <v>62102</v>
          </cell>
          <cell r="B309" t="str">
            <v>Onderhoud wegen</v>
          </cell>
          <cell r="C309" t="str">
            <v>K</v>
          </cell>
          <cell r="D309">
            <v>2017</v>
          </cell>
          <cell r="E309">
            <v>2099</v>
          </cell>
          <cell r="F309">
            <v>0</v>
          </cell>
          <cell r="G309" t="str">
            <v>O</v>
          </cell>
          <cell r="H309"/>
          <cell r="I309"/>
          <cell r="J309">
            <v>6</v>
          </cell>
          <cell r="K309">
            <v>0</v>
          </cell>
          <cell r="L309"/>
          <cell r="M309"/>
          <cell r="N309"/>
          <cell r="O309"/>
          <cell r="P309"/>
          <cell r="Q309"/>
          <cell r="R309"/>
          <cell r="S309"/>
          <cell r="T309" t="str">
            <v>N</v>
          </cell>
          <cell r="U309" t="str">
            <v>J</v>
          </cell>
          <cell r="V309" t="str">
            <v>2.1</v>
          </cell>
          <cell r="W309" t="str">
            <v>Verkeer en vervoer</v>
          </cell>
        </row>
        <row r="310">
          <cell r="A310">
            <v>62103</v>
          </cell>
          <cell r="B310" t="str">
            <v>Overige verkeersmaatregelen</v>
          </cell>
          <cell r="C310" t="str">
            <v>K</v>
          </cell>
          <cell r="D310">
            <v>2017</v>
          </cell>
          <cell r="E310">
            <v>2099</v>
          </cell>
          <cell r="F310">
            <v>0</v>
          </cell>
          <cell r="G310" t="str">
            <v>O</v>
          </cell>
          <cell r="H310"/>
          <cell r="I310"/>
          <cell r="J310">
            <v>6</v>
          </cell>
          <cell r="K310">
            <v>0</v>
          </cell>
          <cell r="L310"/>
          <cell r="M310"/>
          <cell r="N310"/>
          <cell r="O310"/>
          <cell r="P310"/>
          <cell r="Q310"/>
          <cell r="R310"/>
          <cell r="S310"/>
          <cell r="T310" t="str">
            <v>N</v>
          </cell>
          <cell r="U310" t="str">
            <v>J</v>
          </cell>
          <cell r="V310" t="str">
            <v>2.1</v>
          </cell>
          <cell r="W310" t="str">
            <v>Verkeer en vervoer</v>
          </cell>
        </row>
        <row r="311">
          <cell r="A311">
            <v>62104</v>
          </cell>
          <cell r="B311" t="str">
            <v>Kabels en leidingen</v>
          </cell>
          <cell r="C311" t="str">
            <v>K</v>
          </cell>
          <cell r="D311">
            <v>2017</v>
          </cell>
          <cell r="E311">
            <v>2099</v>
          </cell>
          <cell r="F311">
            <v>0</v>
          </cell>
          <cell r="G311" t="str">
            <v>O</v>
          </cell>
          <cell r="H311"/>
          <cell r="I311"/>
          <cell r="J311">
            <v>6</v>
          </cell>
          <cell r="K311">
            <v>0</v>
          </cell>
          <cell r="L311"/>
          <cell r="M311"/>
          <cell r="N311"/>
          <cell r="O311"/>
          <cell r="P311"/>
          <cell r="Q311"/>
          <cell r="R311"/>
          <cell r="S311"/>
          <cell r="T311" t="str">
            <v>N</v>
          </cell>
          <cell r="U311" t="str">
            <v>J</v>
          </cell>
          <cell r="V311" t="str">
            <v>2.1</v>
          </cell>
          <cell r="W311" t="str">
            <v>Verkeer en vervoer</v>
          </cell>
        </row>
        <row r="312">
          <cell r="A312">
            <v>62106</v>
          </cell>
          <cell r="B312" t="str">
            <v>Waarschuwingsborden en wegwijzers</v>
          </cell>
          <cell r="C312" t="str">
            <v>K</v>
          </cell>
          <cell r="D312">
            <v>2017</v>
          </cell>
          <cell r="E312">
            <v>2099</v>
          </cell>
          <cell r="F312">
            <v>0</v>
          </cell>
          <cell r="G312" t="str">
            <v>O</v>
          </cell>
          <cell r="H312"/>
          <cell r="I312"/>
          <cell r="J312">
            <v>6</v>
          </cell>
          <cell r="K312">
            <v>0</v>
          </cell>
          <cell r="L312"/>
          <cell r="M312"/>
          <cell r="N312"/>
          <cell r="O312"/>
          <cell r="P312"/>
          <cell r="Q312"/>
          <cell r="R312"/>
          <cell r="S312"/>
          <cell r="T312" t="str">
            <v>N</v>
          </cell>
          <cell r="U312" t="str">
            <v>J</v>
          </cell>
          <cell r="V312" t="str">
            <v>2.1</v>
          </cell>
          <cell r="W312" t="str">
            <v>Verkeer en vervoer</v>
          </cell>
        </row>
        <row r="313">
          <cell r="A313">
            <v>62107</v>
          </cell>
          <cell r="B313" t="str">
            <v>Verkeersregelinstallaties / Wegmarkeringen</v>
          </cell>
          <cell r="C313" t="str">
            <v>K</v>
          </cell>
          <cell r="D313">
            <v>2017</v>
          </cell>
          <cell r="E313">
            <v>2099</v>
          </cell>
          <cell r="F313">
            <v>0</v>
          </cell>
          <cell r="G313" t="str">
            <v>O</v>
          </cell>
          <cell r="H313"/>
          <cell r="I313"/>
          <cell r="J313">
            <v>6</v>
          </cell>
          <cell r="K313">
            <v>0</v>
          </cell>
          <cell r="L313"/>
          <cell r="M313"/>
          <cell r="N313"/>
          <cell r="O313"/>
          <cell r="P313"/>
          <cell r="Q313"/>
          <cell r="R313"/>
          <cell r="S313"/>
          <cell r="T313" t="str">
            <v>N</v>
          </cell>
          <cell r="U313" t="str">
            <v>J</v>
          </cell>
          <cell r="V313" t="str">
            <v>2.1</v>
          </cell>
          <cell r="W313" t="str">
            <v>Verkeer en vervoer</v>
          </cell>
        </row>
        <row r="314">
          <cell r="A314">
            <v>62108</v>
          </cell>
          <cell r="B314" t="str">
            <v>BBK Verkeer en vervoer</v>
          </cell>
          <cell r="C314" t="str">
            <v>K</v>
          </cell>
          <cell r="D314">
            <v>2017</v>
          </cell>
          <cell r="E314">
            <v>2099</v>
          </cell>
          <cell r="F314">
            <v>0</v>
          </cell>
          <cell r="G314" t="str">
            <v>O</v>
          </cell>
          <cell r="H314"/>
          <cell r="I314"/>
          <cell r="J314">
            <v>6</v>
          </cell>
          <cell r="K314">
            <v>0</v>
          </cell>
          <cell r="L314"/>
          <cell r="M314"/>
          <cell r="N314"/>
          <cell r="O314"/>
          <cell r="P314"/>
          <cell r="Q314"/>
          <cell r="R314"/>
          <cell r="S314"/>
          <cell r="T314" t="str">
            <v>N</v>
          </cell>
          <cell r="U314" t="str">
            <v>J</v>
          </cell>
          <cell r="V314" t="str">
            <v>2.1</v>
          </cell>
          <cell r="W314" t="str">
            <v>Verkeer en vervoer</v>
          </cell>
        </row>
        <row r="315">
          <cell r="A315">
            <v>62109</v>
          </cell>
          <cell r="B315" t="str">
            <v>Gladheidsbestrijding</v>
          </cell>
          <cell r="C315" t="str">
            <v>K</v>
          </cell>
          <cell r="D315">
            <v>2017</v>
          </cell>
          <cell r="E315">
            <v>2099</v>
          </cell>
          <cell r="F315">
            <v>0</v>
          </cell>
          <cell r="G315" t="str">
            <v>O</v>
          </cell>
          <cell r="H315"/>
          <cell r="I315"/>
          <cell r="J315">
            <v>6</v>
          </cell>
          <cell r="K315">
            <v>0</v>
          </cell>
          <cell r="L315"/>
          <cell r="M315"/>
          <cell r="N315"/>
          <cell r="O315"/>
          <cell r="P315"/>
          <cell r="Q315"/>
          <cell r="R315"/>
          <cell r="S315"/>
          <cell r="T315" t="str">
            <v>N</v>
          </cell>
          <cell r="U315" t="str">
            <v>J</v>
          </cell>
          <cell r="V315" t="str">
            <v>2.1</v>
          </cell>
          <cell r="W315" t="str">
            <v>Verkeer en vervoer</v>
          </cell>
        </row>
        <row r="316">
          <cell r="A316">
            <v>62110</v>
          </cell>
          <cell r="B316" t="str">
            <v>Straatreiniging</v>
          </cell>
          <cell r="C316" t="str">
            <v>K</v>
          </cell>
          <cell r="D316">
            <v>2017</v>
          </cell>
          <cell r="E316">
            <v>2099</v>
          </cell>
          <cell r="F316">
            <v>0</v>
          </cell>
          <cell r="G316" t="str">
            <v>O</v>
          </cell>
          <cell r="H316"/>
          <cell r="I316"/>
          <cell r="J316">
            <v>6</v>
          </cell>
          <cell r="K316">
            <v>0</v>
          </cell>
          <cell r="L316"/>
          <cell r="M316"/>
          <cell r="N316"/>
          <cell r="O316"/>
          <cell r="P316"/>
          <cell r="Q316"/>
          <cell r="R316"/>
          <cell r="S316"/>
          <cell r="T316" t="str">
            <v>N</v>
          </cell>
          <cell r="U316" t="str">
            <v>J</v>
          </cell>
          <cell r="V316" t="str">
            <v>2.1</v>
          </cell>
          <cell r="W316" t="str">
            <v>Verkeer en vervoer</v>
          </cell>
        </row>
        <row r="317">
          <cell r="A317">
            <v>62111</v>
          </cell>
          <cell r="B317" t="str">
            <v>Openbare verlichting</v>
          </cell>
          <cell r="C317" t="str">
            <v>K</v>
          </cell>
          <cell r="D317">
            <v>2017</v>
          </cell>
          <cell r="E317">
            <v>2099</v>
          </cell>
          <cell r="F317">
            <v>0</v>
          </cell>
          <cell r="G317" t="str">
            <v>O</v>
          </cell>
          <cell r="H317"/>
          <cell r="I317"/>
          <cell r="J317">
            <v>6</v>
          </cell>
          <cell r="K317">
            <v>0</v>
          </cell>
          <cell r="L317"/>
          <cell r="M317"/>
          <cell r="N317"/>
          <cell r="O317"/>
          <cell r="P317"/>
          <cell r="Q317"/>
          <cell r="R317"/>
          <cell r="S317"/>
          <cell r="T317" t="str">
            <v>N</v>
          </cell>
          <cell r="U317" t="str">
            <v>J</v>
          </cell>
          <cell r="V317" t="str">
            <v>2.1</v>
          </cell>
          <cell r="W317" t="str">
            <v>Verkeer en vervoer</v>
          </cell>
        </row>
        <row r="318">
          <cell r="A318">
            <v>62120</v>
          </cell>
          <cell r="B318" t="str">
            <v>Vervangen materiaal wegen onder activeringsdrempel</v>
          </cell>
          <cell r="C318" t="str">
            <v>K</v>
          </cell>
          <cell r="D318">
            <v>2021</v>
          </cell>
          <cell r="E318">
            <v>2099</v>
          </cell>
          <cell r="F318">
            <v>0</v>
          </cell>
          <cell r="G318" t="str">
            <v>O</v>
          </cell>
          <cell r="H318"/>
          <cell r="I318"/>
          <cell r="J318">
            <v>6</v>
          </cell>
          <cell r="K318">
            <v>0</v>
          </cell>
          <cell r="L318"/>
          <cell r="M318"/>
          <cell r="N318"/>
          <cell r="O318"/>
          <cell r="P318"/>
          <cell r="Q318"/>
          <cell r="R318"/>
          <cell r="S318"/>
          <cell r="T318" t="str">
            <v>N</v>
          </cell>
          <cell r="U318" t="str">
            <v>J</v>
          </cell>
          <cell r="V318" t="str">
            <v>2.1</v>
          </cell>
          <cell r="W318" t="str">
            <v>Verkeer en vervoer</v>
          </cell>
        </row>
        <row r="319">
          <cell r="A319">
            <v>62121</v>
          </cell>
          <cell r="B319" t="str">
            <v>Vervangen bruggen onder activeringsdrempel</v>
          </cell>
          <cell r="C319" t="str">
            <v>K</v>
          </cell>
          <cell r="D319">
            <v>2021</v>
          </cell>
          <cell r="E319">
            <v>2099</v>
          </cell>
          <cell r="F319">
            <v>0</v>
          </cell>
          <cell r="G319" t="str">
            <v>O</v>
          </cell>
          <cell r="H319"/>
          <cell r="I319"/>
          <cell r="J319">
            <v>6</v>
          </cell>
          <cell r="K319">
            <v>0</v>
          </cell>
          <cell r="L319"/>
          <cell r="M319"/>
          <cell r="N319"/>
          <cell r="O319"/>
          <cell r="P319"/>
          <cell r="Q319"/>
          <cell r="R319"/>
          <cell r="S319"/>
          <cell r="T319" t="str">
            <v>N</v>
          </cell>
          <cell r="U319" t="str">
            <v>J</v>
          </cell>
          <cell r="V319" t="str">
            <v>2.1</v>
          </cell>
          <cell r="W319" t="str">
            <v>Verkeer en vervoer</v>
          </cell>
        </row>
        <row r="320">
          <cell r="A320">
            <v>62122</v>
          </cell>
          <cell r="B320" t="str">
            <v>Kleine verkeerskundige aanpassingen</v>
          </cell>
          <cell r="C320" t="str">
            <v>K</v>
          </cell>
          <cell r="D320">
            <v>2022</v>
          </cell>
          <cell r="E320">
            <v>2099</v>
          </cell>
          <cell r="F320">
            <v>0</v>
          </cell>
          <cell r="G320" t="str">
            <v>O</v>
          </cell>
          <cell r="H320"/>
          <cell r="I320"/>
          <cell r="J320">
            <v>6</v>
          </cell>
          <cell r="K320">
            <v>0</v>
          </cell>
          <cell r="L320"/>
          <cell r="M320"/>
          <cell r="N320"/>
          <cell r="O320"/>
          <cell r="P320"/>
          <cell r="Q320"/>
          <cell r="R320"/>
          <cell r="S320"/>
          <cell r="T320" t="str">
            <v>N</v>
          </cell>
          <cell r="U320" t="str">
            <v>J</v>
          </cell>
          <cell r="V320" t="str">
            <v>2.1</v>
          </cell>
          <cell r="W320" t="str">
            <v>Verkeer en vervoer</v>
          </cell>
        </row>
        <row r="321">
          <cell r="A321">
            <v>62123</v>
          </cell>
          <cell r="B321" t="str">
            <v>Vervangen automaten VRI onder activeringsdrempel</v>
          </cell>
          <cell r="C321" t="str">
            <v>K</v>
          </cell>
          <cell r="D321">
            <v>2024</v>
          </cell>
          <cell r="E321">
            <v>2099</v>
          </cell>
          <cell r="F321">
            <v>0</v>
          </cell>
          <cell r="G321" t="str">
            <v>O</v>
          </cell>
          <cell r="H321"/>
          <cell r="I321"/>
          <cell r="J321">
            <v>6</v>
          </cell>
          <cell r="K321">
            <v>0</v>
          </cell>
          <cell r="L321"/>
          <cell r="M321"/>
          <cell r="N321"/>
          <cell r="O321"/>
          <cell r="P321"/>
          <cell r="Q321"/>
          <cell r="R321"/>
          <cell r="S321"/>
          <cell r="T321" t="str">
            <v>N</v>
          </cell>
          <cell r="U321" t="str">
            <v>J</v>
          </cell>
          <cell r="V321" t="str">
            <v>2.1</v>
          </cell>
          <cell r="W321" t="str">
            <v>Verkeer en vervoer</v>
          </cell>
        </row>
        <row r="322">
          <cell r="A322">
            <v>62201</v>
          </cell>
          <cell r="B322" t="str">
            <v>BBK Parkeren</v>
          </cell>
          <cell r="C322" t="str">
            <v>K</v>
          </cell>
          <cell r="D322">
            <v>2017</v>
          </cell>
          <cell r="E322">
            <v>2099</v>
          </cell>
          <cell r="F322">
            <v>0</v>
          </cell>
          <cell r="G322" t="str">
            <v>O</v>
          </cell>
          <cell r="H322"/>
          <cell r="I322"/>
          <cell r="J322">
            <v>6</v>
          </cell>
          <cell r="K322">
            <v>0</v>
          </cell>
          <cell r="L322"/>
          <cell r="M322"/>
          <cell r="N322"/>
          <cell r="O322"/>
          <cell r="P322"/>
          <cell r="Q322"/>
          <cell r="R322"/>
          <cell r="S322"/>
          <cell r="T322" t="str">
            <v>N</v>
          </cell>
          <cell r="U322" t="str">
            <v>J</v>
          </cell>
          <cell r="V322" t="str">
            <v>2.2</v>
          </cell>
          <cell r="W322" t="str">
            <v>Parkeren</v>
          </cell>
        </row>
        <row r="323">
          <cell r="A323">
            <v>62202</v>
          </cell>
          <cell r="B323" t="str">
            <v>Parkeeraccommodaties</v>
          </cell>
          <cell r="C323" t="str">
            <v>K</v>
          </cell>
          <cell r="D323">
            <v>2017</v>
          </cell>
          <cell r="E323">
            <v>2099</v>
          </cell>
          <cell r="F323">
            <v>0</v>
          </cell>
          <cell r="G323" t="str">
            <v>O</v>
          </cell>
          <cell r="H323"/>
          <cell r="I323"/>
          <cell r="J323">
            <v>6</v>
          </cell>
          <cell r="K323">
            <v>0</v>
          </cell>
          <cell r="L323"/>
          <cell r="M323"/>
          <cell r="N323"/>
          <cell r="O323"/>
          <cell r="P323"/>
          <cell r="Q323"/>
          <cell r="R323"/>
          <cell r="S323"/>
          <cell r="T323" t="str">
            <v>N</v>
          </cell>
          <cell r="U323" t="str">
            <v>J</v>
          </cell>
          <cell r="V323" t="str">
            <v>2.2</v>
          </cell>
          <cell r="W323" t="str">
            <v>Parkeren</v>
          </cell>
        </row>
        <row r="324">
          <cell r="A324">
            <v>62204</v>
          </cell>
          <cell r="B324" t="str">
            <v>Vergunningen en gehandicaptenparkeerplaatsen</v>
          </cell>
          <cell r="C324" t="str">
            <v>K</v>
          </cell>
          <cell r="D324">
            <v>2017</v>
          </cell>
          <cell r="E324">
            <v>2099</v>
          </cell>
          <cell r="F324">
            <v>0</v>
          </cell>
          <cell r="G324" t="str">
            <v>O</v>
          </cell>
          <cell r="H324"/>
          <cell r="I324"/>
          <cell r="J324">
            <v>6</v>
          </cell>
          <cell r="K324">
            <v>0</v>
          </cell>
          <cell r="L324"/>
          <cell r="M324"/>
          <cell r="N324"/>
          <cell r="O324"/>
          <cell r="P324"/>
          <cell r="Q324"/>
          <cell r="R324"/>
          <cell r="S324"/>
          <cell r="T324" t="str">
            <v>N</v>
          </cell>
          <cell r="U324" t="str">
            <v>J</v>
          </cell>
          <cell r="V324" t="str">
            <v>2.2</v>
          </cell>
          <cell r="W324" t="str">
            <v>Parkeren</v>
          </cell>
        </row>
        <row r="325">
          <cell r="A325">
            <v>62501</v>
          </cell>
          <cell r="B325" t="str">
            <v>BBK Openbaar vervoer</v>
          </cell>
          <cell r="C325" t="str">
            <v>K</v>
          </cell>
          <cell r="D325">
            <v>2017</v>
          </cell>
          <cell r="E325">
            <v>2099</v>
          </cell>
          <cell r="F325">
            <v>0</v>
          </cell>
          <cell r="G325" t="str">
            <v>O</v>
          </cell>
          <cell r="H325"/>
          <cell r="I325"/>
          <cell r="J325">
            <v>6</v>
          </cell>
          <cell r="K325">
            <v>0</v>
          </cell>
          <cell r="L325"/>
          <cell r="M325"/>
          <cell r="N325"/>
          <cell r="O325"/>
          <cell r="P325"/>
          <cell r="Q325"/>
          <cell r="R325"/>
          <cell r="S325"/>
          <cell r="T325" t="str">
            <v>N</v>
          </cell>
          <cell r="U325" t="str">
            <v>J</v>
          </cell>
          <cell r="V325" t="str">
            <v>2.5</v>
          </cell>
          <cell r="W325" t="str">
            <v>Openbaar vervoer</v>
          </cell>
        </row>
        <row r="326">
          <cell r="A326">
            <v>63101</v>
          </cell>
          <cell r="B326" t="str">
            <v>BBK Economische ontwikkelingen</v>
          </cell>
          <cell r="C326" t="str">
            <v>K</v>
          </cell>
          <cell r="D326">
            <v>2017</v>
          </cell>
          <cell r="E326">
            <v>2099</v>
          </cell>
          <cell r="F326">
            <v>0</v>
          </cell>
          <cell r="G326" t="str">
            <v>O</v>
          </cell>
          <cell r="H326"/>
          <cell r="I326"/>
          <cell r="J326">
            <v>6</v>
          </cell>
          <cell r="K326">
            <v>0</v>
          </cell>
          <cell r="L326"/>
          <cell r="M326"/>
          <cell r="N326"/>
          <cell r="O326"/>
          <cell r="P326"/>
          <cell r="Q326"/>
          <cell r="R326"/>
          <cell r="S326"/>
          <cell r="T326" t="str">
            <v>N</v>
          </cell>
          <cell r="U326" t="str">
            <v>J</v>
          </cell>
          <cell r="V326" t="str">
            <v>3.1</v>
          </cell>
          <cell r="W326" t="str">
            <v>Economische ontwikkeling</v>
          </cell>
        </row>
        <row r="327">
          <cell r="A327">
            <v>63201</v>
          </cell>
          <cell r="B327" t="str">
            <v>BBK Fysieke bedrijfs - infrastructuur</v>
          </cell>
          <cell r="C327" t="str">
            <v>K</v>
          </cell>
          <cell r="D327">
            <v>2017</v>
          </cell>
          <cell r="E327">
            <v>2099</v>
          </cell>
          <cell r="F327">
            <v>0</v>
          </cell>
          <cell r="G327" t="str">
            <v>O</v>
          </cell>
          <cell r="H327"/>
          <cell r="I327"/>
          <cell r="J327">
            <v>6</v>
          </cell>
          <cell r="K327">
            <v>0</v>
          </cell>
          <cell r="L327"/>
          <cell r="M327"/>
          <cell r="N327"/>
          <cell r="O327"/>
          <cell r="P327"/>
          <cell r="Q327"/>
          <cell r="R327"/>
          <cell r="S327"/>
          <cell r="T327" t="str">
            <v>N</v>
          </cell>
          <cell r="U327" t="str">
            <v>J</v>
          </cell>
          <cell r="V327" t="str">
            <v>3.2</v>
          </cell>
          <cell r="W327" t="str">
            <v>Fysieke bedrijfsinfrastructuur</v>
          </cell>
        </row>
        <row r="328">
          <cell r="A328">
            <v>63203</v>
          </cell>
          <cell r="B328" t="str">
            <v>Doorontwikkeling winkelgebieden</v>
          </cell>
          <cell r="C328" t="str">
            <v>K</v>
          </cell>
          <cell r="D328">
            <v>2020</v>
          </cell>
          <cell r="E328">
            <v>2099</v>
          </cell>
          <cell r="F328">
            <v>0</v>
          </cell>
          <cell r="G328" t="str">
            <v>O</v>
          </cell>
          <cell r="H328"/>
          <cell r="I328"/>
          <cell r="J328">
            <v>6</v>
          </cell>
          <cell r="K328">
            <v>0</v>
          </cell>
          <cell r="L328"/>
          <cell r="M328"/>
          <cell r="N328"/>
          <cell r="O328"/>
          <cell r="P328"/>
          <cell r="Q328"/>
          <cell r="R328"/>
          <cell r="S328"/>
          <cell r="T328" t="str">
            <v>N</v>
          </cell>
          <cell r="U328" t="str">
            <v>J</v>
          </cell>
          <cell r="V328" t="str">
            <v>3.2</v>
          </cell>
          <cell r="W328" t="str">
            <v>Fysieke bedrijfsinfrastructuur</v>
          </cell>
        </row>
        <row r="329">
          <cell r="A329">
            <v>63301</v>
          </cell>
          <cell r="B329" t="str">
            <v>BBK Bedrijfsloket en -regelingen</v>
          </cell>
          <cell r="C329" t="str">
            <v>K</v>
          </cell>
          <cell r="D329">
            <v>2017</v>
          </cell>
          <cell r="E329">
            <v>2099</v>
          </cell>
          <cell r="F329">
            <v>0</v>
          </cell>
          <cell r="G329" t="str">
            <v>O</v>
          </cell>
          <cell r="H329"/>
          <cell r="I329"/>
          <cell r="J329">
            <v>6</v>
          </cell>
          <cell r="K329">
            <v>0</v>
          </cell>
          <cell r="L329"/>
          <cell r="M329"/>
          <cell r="N329"/>
          <cell r="O329"/>
          <cell r="P329"/>
          <cell r="Q329"/>
          <cell r="R329"/>
          <cell r="S329"/>
          <cell r="T329" t="str">
            <v>N</v>
          </cell>
          <cell r="U329" t="str">
            <v>J</v>
          </cell>
          <cell r="V329" t="str">
            <v>3.3</v>
          </cell>
          <cell r="W329" t="str">
            <v>Bedrijvenloket en bedrijfsregelingen</v>
          </cell>
        </row>
        <row r="330">
          <cell r="A330">
            <v>63302</v>
          </cell>
          <cell r="B330" t="str">
            <v>Weekmarkten / Standplaatsen</v>
          </cell>
          <cell r="C330" t="str">
            <v>K</v>
          </cell>
          <cell r="D330">
            <v>2017</v>
          </cell>
          <cell r="E330">
            <v>2099</v>
          </cell>
          <cell r="F330">
            <v>0</v>
          </cell>
          <cell r="G330" t="str">
            <v>O</v>
          </cell>
          <cell r="H330"/>
          <cell r="I330"/>
          <cell r="J330">
            <v>6</v>
          </cell>
          <cell r="K330">
            <v>0</v>
          </cell>
          <cell r="L330"/>
          <cell r="M330"/>
          <cell r="N330"/>
          <cell r="O330"/>
          <cell r="P330"/>
          <cell r="Q330"/>
          <cell r="R330"/>
          <cell r="S330"/>
          <cell r="T330" t="str">
            <v>N</v>
          </cell>
          <cell r="U330" t="str">
            <v>J</v>
          </cell>
          <cell r="V330" t="str">
            <v>3.3</v>
          </cell>
          <cell r="W330" t="str">
            <v>Bedrijvenloket en bedrijfsregelingen</v>
          </cell>
        </row>
        <row r="331">
          <cell r="A331">
            <v>63401</v>
          </cell>
          <cell r="B331" t="str">
            <v>BBK Economische promotie</v>
          </cell>
          <cell r="C331" t="str">
            <v>K</v>
          </cell>
          <cell r="D331">
            <v>2017</v>
          </cell>
          <cell r="E331">
            <v>2099</v>
          </cell>
          <cell r="F331">
            <v>0</v>
          </cell>
          <cell r="G331" t="str">
            <v>O</v>
          </cell>
          <cell r="H331"/>
          <cell r="I331"/>
          <cell r="J331">
            <v>6</v>
          </cell>
          <cell r="K331">
            <v>0</v>
          </cell>
          <cell r="L331"/>
          <cell r="M331"/>
          <cell r="N331"/>
          <cell r="O331"/>
          <cell r="P331"/>
          <cell r="Q331"/>
          <cell r="R331"/>
          <cell r="S331"/>
          <cell r="T331" t="str">
            <v>N</v>
          </cell>
          <cell r="U331" t="str">
            <v>J</v>
          </cell>
          <cell r="V331" t="str">
            <v>3.4</v>
          </cell>
          <cell r="W331" t="str">
            <v>Economische promotie</v>
          </cell>
        </row>
        <row r="332">
          <cell r="A332">
            <v>63403</v>
          </cell>
          <cell r="B332" t="str">
            <v>Braderiën, voor en najaarsmarkten</v>
          </cell>
          <cell r="C332" t="str">
            <v>K</v>
          </cell>
          <cell r="D332">
            <v>2017</v>
          </cell>
          <cell r="E332">
            <v>2099</v>
          </cell>
          <cell r="F332">
            <v>0</v>
          </cell>
          <cell r="G332" t="str">
            <v>O</v>
          </cell>
          <cell r="H332"/>
          <cell r="I332"/>
          <cell r="J332">
            <v>6</v>
          </cell>
          <cell r="K332">
            <v>0</v>
          </cell>
          <cell r="L332"/>
          <cell r="M332"/>
          <cell r="N332"/>
          <cell r="O332"/>
          <cell r="P332"/>
          <cell r="Q332"/>
          <cell r="R332"/>
          <cell r="S332"/>
          <cell r="T332" t="str">
            <v>N</v>
          </cell>
          <cell r="U332" t="str">
            <v>J</v>
          </cell>
          <cell r="V332" t="str">
            <v>3.4</v>
          </cell>
          <cell r="W332" t="str">
            <v>Economische promotie</v>
          </cell>
        </row>
        <row r="333">
          <cell r="A333">
            <v>63406</v>
          </cell>
          <cell r="B333" t="str">
            <v>Belastingopbrengsten</v>
          </cell>
          <cell r="C333" t="str">
            <v>K</v>
          </cell>
          <cell r="D333">
            <v>2017</v>
          </cell>
          <cell r="E333">
            <v>2099</v>
          </cell>
          <cell r="F333">
            <v>0</v>
          </cell>
          <cell r="G333" t="str">
            <v>O</v>
          </cell>
          <cell r="H333"/>
          <cell r="I333"/>
          <cell r="J333">
            <v>6</v>
          </cell>
          <cell r="K333">
            <v>0</v>
          </cell>
          <cell r="L333"/>
          <cell r="M333"/>
          <cell r="N333"/>
          <cell r="O333"/>
          <cell r="P333"/>
          <cell r="Q333"/>
          <cell r="R333"/>
          <cell r="S333"/>
          <cell r="T333" t="str">
            <v>N</v>
          </cell>
          <cell r="U333" t="str">
            <v>J</v>
          </cell>
          <cell r="V333" t="str">
            <v>3.4</v>
          </cell>
          <cell r="W333" t="str">
            <v>Economische promotie</v>
          </cell>
        </row>
        <row r="334">
          <cell r="A334">
            <v>63407</v>
          </cell>
          <cell r="B334" t="str">
            <v>Bedrijven acquisitie - stimuleren lokale economie</v>
          </cell>
          <cell r="C334" t="str">
            <v>K</v>
          </cell>
          <cell r="D334">
            <v>2017</v>
          </cell>
          <cell r="E334">
            <v>2099</v>
          </cell>
          <cell r="F334">
            <v>0</v>
          </cell>
          <cell r="G334" t="str">
            <v>O</v>
          </cell>
          <cell r="H334"/>
          <cell r="I334"/>
          <cell r="J334">
            <v>6</v>
          </cell>
          <cell r="K334">
            <v>0</v>
          </cell>
          <cell r="L334"/>
          <cell r="M334"/>
          <cell r="N334"/>
          <cell r="O334"/>
          <cell r="P334"/>
          <cell r="Q334"/>
          <cell r="R334"/>
          <cell r="S334"/>
          <cell r="T334" t="str">
            <v>N</v>
          </cell>
          <cell r="U334" t="str">
            <v>J</v>
          </cell>
          <cell r="V334" t="str">
            <v>3.4</v>
          </cell>
          <cell r="W334" t="str">
            <v>Economische promotie</v>
          </cell>
        </row>
        <row r="335">
          <cell r="A335">
            <v>64101</v>
          </cell>
          <cell r="B335" t="str">
            <v>BBK Openbaar basisonderwijs</v>
          </cell>
          <cell r="C335" t="str">
            <v>K</v>
          </cell>
          <cell r="D335">
            <v>2017</v>
          </cell>
          <cell r="E335">
            <v>2099</v>
          </cell>
          <cell r="F335">
            <v>0</v>
          </cell>
          <cell r="G335" t="str">
            <v>O</v>
          </cell>
          <cell r="H335"/>
          <cell r="I335"/>
          <cell r="J335">
            <v>6</v>
          </cell>
          <cell r="K335">
            <v>0</v>
          </cell>
          <cell r="L335"/>
          <cell r="M335"/>
          <cell r="N335"/>
          <cell r="O335"/>
          <cell r="P335"/>
          <cell r="Q335"/>
          <cell r="R335"/>
          <cell r="S335"/>
          <cell r="T335" t="str">
            <v>N</v>
          </cell>
          <cell r="U335" t="str">
            <v>J</v>
          </cell>
          <cell r="V335" t="str">
            <v>4.1</v>
          </cell>
          <cell r="W335" t="str">
            <v>Openbaar basisonderwijs</v>
          </cell>
        </row>
        <row r="336">
          <cell r="A336">
            <v>64201</v>
          </cell>
          <cell r="B336" t="str">
            <v>BBK Onderwijshuisvesting</v>
          </cell>
          <cell r="C336" t="str">
            <v>K</v>
          </cell>
          <cell r="D336">
            <v>2017</v>
          </cell>
          <cell r="E336">
            <v>2099</v>
          </cell>
          <cell r="F336">
            <v>0</v>
          </cell>
          <cell r="G336" t="str">
            <v>O</v>
          </cell>
          <cell r="H336"/>
          <cell r="I336"/>
          <cell r="J336">
            <v>6</v>
          </cell>
          <cell r="K336">
            <v>0</v>
          </cell>
          <cell r="L336"/>
          <cell r="M336"/>
          <cell r="N336"/>
          <cell r="O336"/>
          <cell r="P336"/>
          <cell r="Q336"/>
          <cell r="R336"/>
          <cell r="S336"/>
          <cell r="T336" t="str">
            <v>N</v>
          </cell>
          <cell r="U336" t="str">
            <v>J</v>
          </cell>
          <cell r="V336" t="str">
            <v>4.2</v>
          </cell>
          <cell r="W336" t="str">
            <v>Onderwijshuisvesting</v>
          </cell>
        </row>
        <row r="337">
          <cell r="A337">
            <v>64202</v>
          </cell>
          <cell r="B337" t="str">
            <v>Eigen risico schoolgebouwen</v>
          </cell>
          <cell r="C337" t="str">
            <v>K</v>
          </cell>
          <cell r="D337">
            <v>2017</v>
          </cell>
          <cell r="E337">
            <v>2099</v>
          </cell>
          <cell r="F337">
            <v>1</v>
          </cell>
          <cell r="G337" t="str">
            <v>O</v>
          </cell>
          <cell r="H337"/>
          <cell r="I337"/>
          <cell r="J337">
            <v>6</v>
          </cell>
          <cell r="K337">
            <v>0</v>
          </cell>
          <cell r="L337"/>
          <cell r="M337"/>
          <cell r="N337"/>
          <cell r="O337"/>
          <cell r="P337"/>
          <cell r="Q337"/>
          <cell r="R337"/>
          <cell r="S337"/>
          <cell r="T337" t="str">
            <v>N</v>
          </cell>
          <cell r="U337" t="str">
            <v>N</v>
          </cell>
          <cell r="V337" t="str">
            <v>4.2</v>
          </cell>
          <cell r="W337" t="str">
            <v>Onderwijshuisvesting</v>
          </cell>
        </row>
        <row r="338">
          <cell r="A338">
            <v>64203</v>
          </cell>
          <cell r="B338" t="str">
            <v>Vergoeding schoolbesturen inz heffingen+OZB</v>
          </cell>
          <cell r="C338" t="str">
            <v>K</v>
          </cell>
          <cell r="D338">
            <v>2017</v>
          </cell>
          <cell r="E338">
            <v>2099</v>
          </cell>
          <cell r="F338">
            <v>0</v>
          </cell>
          <cell r="G338" t="str">
            <v>O</v>
          </cell>
          <cell r="H338"/>
          <cell r="I338"/>
          <cell r="J338">
            <v>6</v>
          </cell>
          <cell r="K338">
            <v>0</v>
          </cell>
          <cell r="L338"/>
          <cell r="M338"/>
          <cell r="N338"/>
          <cell r="O338"/>
          <cell r="P338"/>
          <cell r="Q338"/>
          <cell r="R338"/>
          <cell r="S338"/>
          <cell r="T338" t="str">
            <v>N</v>
          </cell>
          <cell r="U338" t="str">
            <v>J</v>
          </cell>
          <cell r="V338" t="str">
            <v>4.2</v>
          </cell>
          <cell r="W338" t="str">
            <v>Onderwijshuisvesting</v>
          </cell>
        </row>
        <row r="339">
          <cell r="A339">
            <v>64204</v>
          </cell>
          <cell r="B339" t="str">
            <v>Schoolgebouwen</v>
          </cell>
          <cell r="C339" t="str">
            <v>K</v>
          </cell>
          <cell r="D339">
            <v>2017</v>
          </cell>
          <cell r="E339">
            <v>2099</v>
          </cell>
          <cell r="F339">
            <v>0</v>
          </cell>
          <cell r="G339" t="str">
            <v>O</v>
          </cell>
          <cell r="H339"/>
          <cell r="I339"/>
          <cell r="J339">
            <v>6</v>
          </cell>
          <cell r="K339">
            <v>0</v>
          </cell>
          <cell r="L339"/>
          <cell r="M339"/>
          <cell r="N339"/>
          <cell r="O339"/>
          <cell r="P339"/>
          <cell r="Q339"/>
          <cell r="R339"/>
          <cell r="S339"/>
          <cell r="T339" t="str">
            <v>N</v>
          </cell>
          <cell r="U339" t="str">
            <v>J</v>
          </cell>
          <cell r="V339" t="str">
            <v>4.2</v>
          </cell>
          <cell r="W339" t="str">
            <v>Onderwijshuisvesting</v>
          </cell>
        </row>
        <row r="340">
          <cell r="A340">
            <v>64205</v>
          </cell>
          <cell r="B340" t="str">
            <v>Schoolgebouwen MFC Atlas</v>
          </cell>
          <cell r="C340" t="str">
            <v>K</v>
          </cell>
          <cell r="D340">
            <v>2017</v>
          </cell>
          <cell r="E340">
            <v>2099</v>
          </cell>
          <cell r="F340">
            <v>0</v>
          </cell>
          <cell r="G340" t="str">
            <v>O</v>
          </cell>
          <cell r="H340"/>
          <cell r="I340"/>
          <cell r="J340">
            <v>6</v>
          </cell>
          <cell r="K340">
            <v>0</v>
          </cell>
          <cell r="L340"/>
          <cell r="M340"/>
          <cell r="N340"/>
          <cell r="O340"/>
          <cell r="P340"/>
          <cell r="Q340"/>
          <cell r="R340"/>
          <cell r="S340"/>
          <cell r="T340" t="str">
            <v>N</v>
          </cell>
          <cell r="U340" t="str">
            <v>J</v>
          </cell>
          <cell r="V340" t="str">
            <v>4.2</v>
          </cell>
          <cell r="W340" t="str">
            <v>Onderwijshuisvesting</v>
          </cell>
        </row>
        <row r="341">
          <cell r="A341">
            <v>64206</v>
          </cell>
          <cell r="B341" t="str">
            <v>Schoolgebouwen MFC Atria</v>
          </cell>
          <cell r="C341" t="str">
            <v>K</v>
          </cell>
          <cell r="D341">
            <v>2017</v>
          </cell>
          <cell r="E341">
            <v>2099</v>
          </cell>
          <cell r="F341">
            <v>0</v>
          </cell>
          <cell r="G341" t="str">
            <v>O</v>
          </cell>
          <cell r="H341"/>
          <cell r="I341"/>
          <cell r="J341">
            <v>6</v>
          </cell>
          <cell r="K341">
            <v>0</v>
          </cell>
          <cell r="L341"/>
          <cell r="M341"/>
          <cell r="N341"/>
          <cell r="O341"/>
          <cell r="P341"/>
          <cell r="Q341"/>
          <cell r="R341"/>
          <cell r="S341"/>
          <cell r="T341" t="str">
            <v>N</v>
          </cell>
          <cell r="U341" t="str">
            <v>J</v>
          </cell>
          <cell r="V341" t="str">
            <v>4.2</v>
          </cell>
          <cell r="W341" t="str">
            <v>Onderwijshuisvesting</v>
          </cell>
        </row>
        <row r="342">
          <cell r="A342">
            <v>64208</v>
          </cell>
          <cell r="B342" t="str">
            <v>Vandalisme en schade schoolgebouwen</v>
          </cell>
          <cell r="C342" t="str">
            <v>K</v>
          </cell>
          <cell r="D342">
            <v>2017</v>
          </cell>
          <cell r="E342">
            <v>2099</v>
          </cell>
          <cell r="F342">
            <v>0</v>
          </cell>
          <cell r="G342" t="str">
            <v>O</v>
          </cell>
          <cell r="H342"/>
          <cell r="I342"/>
          <cell r="J342">
            <v>6</v>
          </cell>
          <cell r="K342">
            <v>0</v>
          </cell>
          <cell r="L342"/>
          <cell r="M342"/>
          <cell r="N342"/>
          <cell r="O342"/>
          <cell r="P342"/>
          <cell r="Q342"/>
          <cell r="R342"/>
          <cell r="S342"/>
          <cell r="T342" t="str">
            <v>N</v>
          </cell>
          <cell r="U342" t="str">
            <v>J</v>
          </cell>
          <cell r="V342" t="str">
            <v>4.2</v>
          </cell>
          <cell r="W342" t="str">
            <v>Onderwijshuisvesting</v>
          </cell>
        </row>
        <row r="343">
          <cell r="A343">
            <v>64209</v>
          </cell>
          <cell r="B343" t="str">
            <v>Schoolgebouwen IKC Berkelwijk</v>
          </cell>
          <cell r="C343" t="str">
            <v>K</v>
          </cell>
          <cell r="D343">
            <v>2020</v>
          </cell>
          <cell r="E343">
            <v>2099</v>
          </cell>
          <cell r="F343">
            <v>0</v>
          </cell>
          <cell r="G343" t="str">
            <v>O</v>
          </cell>
          <cell r="H343"/>
          <cell r="I343"/>
          <cell r="J343">
            <v>6</v>
          </cell>
          <cell r="K343">
            <v>0</v>
          </cell>
          <cell r="L343"/>
          <cell r="M343"/>
          <cell r="N343"/>
          <cell r="O343"/>
          <cell r="P343"/>
          <cell r="Q343"/>
          <cell r="R343"/>
          <cell r="S343"/>
          <cell r="T343" t="str">
            <v>N</v>
          </cell>
          <cell r="U343" t="str">
            <v>J</v>
          </cell>
          <cell r="V343" t="str">
            <v>4.2</v>
          </cell>
          <cell r="W343" t="str">
            <v>Onderwijshuisvesting</v>
          </cell>
        </row>
        <row r="344">
          <cell r="A344">
            <v>64210</v>
          </cell>
          <cell r="B344" t="str">
            <v>Huisvesting Oekraïense leerlingen (SPUK)</v>
          </cell>
          <cell r="C344" t="str">
            <v>K</v>
          </cell>
          <cell r="D344">
            <v>2022</v>
          </cell>
          <cell r="E344">
            <v>2099</v>
          </cell>
          <cell r="F344">
            <v>1</v>
          </cell>
          <cell r="G344" t="str">
            <v>O</v>
          </cell>
          <cell r="H344"/>
          <cell r="I344"/>
          <cell r="J344">
            <v>6</v>
          </cell>
          <cell r="K344">
            <v>0</v>
          </cell>
          <cell r="L344"/>
          <cell r="M344"/>
          <cell r="N344"/>
          <cell r="O344"/>
          <cell r="P344"/>
          <cell r="Q344"/>
          <cell r="R344"/>
          <cell r="S344"/>
          <cell r="T344" t="str">
            <v>N</v>
          </cell>
          <cell r="U344" t="str">
            <v>J</v>
          </cell>
          <cell r="V344" t="str">
            <v>4.2</v>
          </cell>
          <cell r="W344" t="str">
            <v>Onderwijshuisvesting</v>
          </cell>
        </row>
        <row r="345">
          <cell r="A345">
            <v>64211</v>
          </cell>
          <cell r="B345" t="str">
            <v>Schoolgebouwen MKC ’t Ronde</v>
          </cell>
          <cell r="C345" t="str">
            <v>K</v>
          </cell>
          <cell r="D345">
            <v>2023</v>
          </cell>
          <cell r="E345">
            <v>2099</v>
          </cell>
          <cell r="F345">
            <v>0</v>
          </cell>
          <cell r="G345" t="str">
            <v>O</v>
          </cell>
          <cell r="H345"/>
          <cell r="I345"/>
          <cell r="J345">
            <v>6</v>
          </cell>
          <cell r="K345">
            <v>0</v>
          </cell>
          <cell r="L345"/>
          <cell r="M345"/>
          <cell r="N345"/>
          <cell r="O345"/>
          <cell r="P345"/>
          <cell r="Q345"/>
          <cell r="R345"/>
          <cell r="S345"/>
          <cell r="T345" t="str">
            <v>N</v>
          </cell>
          <cell r="U345" t="str">
            <v>J</v>
          </cell>
          <cell r="V345" t="str">
            <v>4.2</v>
          </cell>
          <cell r="W345" t="str">
            <v>Onderwijshuisvesting</v>
          </cell>
        </row>
        <row r="346">
          <cell r="A346">
            <v>64212</v>
          </cell>
          <cell r="B346" t="str">
            <v>Schoolgebouwen IKC Groenhouten</v>
          </cell>
          <cell r="C346" t="str">
            <v>K</v>
          </cell>
          <cell r="D346">
            <v>2023</v>
          </cell>
          <cell r="E346">
            <v>2099</v>
          </cell>
          <cell r="F346">
            <v>0</v>
          </cell>
          <cell r="G346" t="str">
            <v>O</v>
          </cell>
          <cell r="H346"/>
          <cell r="I346"/>
          <cell r="J346">
            <v>6</v>
          </cell>
          <cell r="K346">
            <v>0</v>
          </cell>
          <cell r="L346"/>
          <cell r="M346"/>
          <cell r="N346"/>
          <cell r="O346"/>
          <cell r="P346"/>
          <cell r="Q346"/>
          <cell r="R346"/>
          <cell r="S346"/>
          <cell r="T346" t="str">
            <v>N</v>
          </cell>
          <cell r="U346" t="str">
            <v>J</v>
          </cell>
          <cell r="V346" t="str">
            <v>4.2</v>
          </cell>
          <cell r="W346" t="str">
            <v>Onderwijshuisvesting</v>
          </cell>
        </row>
        <row r="347">
          <cell r="A347">
            <v>64301</v>
          </cell>
          <cell r="B347" t="str">
            <v>BBK Onderwijsbeleid en leerlingzaken</v>
          </cell>
          <cell r="C347" t="str">
            <v>K</v>
          </cell>
          <cell r="D347">
            <v>2017</v>
          </cell>
          <cell r="E347">
            <v>2099</v>
          </cell>
          <cell r="F347">
            <v>0</v>
          </cell>
          <cell r="G347" t="str">
            <v>O</v>
          </cell>
          <cell r="H347"/>
          <cell r="I347"/>
          <cell r="J347">
            <v>6</v>
          </cell>
          <cell r="K347">
            <v>0</v>
          </cell>
          <cell r="L347"/>
          <cell r="M347"/>
          <cell r="N347"/>
          <cell r="O347"/>
          <cell r="P347"/>
          <cell r="Q347"/>
          <cell r="R347"/>
          <cell r="S347"/>
          <cell r="T347" t="str">
            <v>N</v>
          </cell>
          <cell r="U347" t="str">
            <v>J</v>
          </cell>
          <cell r="V347" t="str">
            <v>4.3</v>
          </cell>
          <cell r="W347" t="str">
            <v>Onderwijsbeleid en leerlingzaken</v>
          </cell>
        </row>
        <row r="348">
          <cell r="A348">
            <v>64302</v>
          </cell>
          <cell r="B348" t="str">
            <v>Onderwijsondersteuning</v>
          </cell>
          <cell r="C348" t="str">
            <v>K</v>
          </cell>
          <cell r="D348">
            <v>2017</v>
          </cell>
          <cell r="E348">
            <v>2099</v>
          </cell>
          <cell r="F348">
            <v>0</v>
          </cell>
          <cell r="G348" t="str">
            <v>O</v>
          </cell>
          <cell r="H348"/>
          <cell r="I348"/>
          <cell r="J348">
            <v>6</v>
          </cell>
          <cell r="K348">
            <v>0</v>
          </cell>
          <cell r="L348"/>
          <cell r="M348"/>
          <cell r="N348"/>
          <cell r="O348"/>
          <cell r="P348"/>
          <cell r="Q348"/>
          <cell r="R348"/>
          <cell r="S348"/>
          <cell r="T348" t="str">
            <v>N</v>
          </cell>
          <cell r="U348" t="str">
            <v>J</v>
          </cell>
          <cell r="V348" t="str">
            <v>4.3</v>
          </cell>
          <cell r="W348" t="str">
            <v>Onderwijsbeleid en leerlingzaken</v>
          </cell>
        </row>
        <row r="349">
          <cell r="A349">
            <v>64303</v>
          </cell>
          <cell r="B349" t="str">
            <v>Leerplicht</v>
          </cell>
          <cell r="C349" t="str">
            <v>K</v>
          </cell>
          <cell r="D349">
            <v>2017</v>
          </cell>
          <cell r="E349">
            <v>2099</v>
          </cell>
          <cell r="F349">
            <v>0</v>
          </cell>
          <cell r="G349" t="str">
            <v>O</v>
          </cell>
          <cell r="H349"/>
          <cell r="I349"/>
          <cell r="J349">
            <v>6</v>
          </cell>
          <cell r="K349">
            <v>0</v>
          </cell>
          <cell r="L349"/>
          <cell r="M349"/>
          <cell r="N349"/>
          <cell r="O349"/>
          <cell r="P349"/>
          <cell r="Q349"/>
          <cell r="R349"/>
          <cell r="S349"/>
          <cell r="T349" t="str">
            <v>N</v>
          </cell>
          <cell r="U349" t="str">
            <v>J</v>
          </cell>
          <cell r="V349" t="str">
            <v>4.3</v>
          </cell>
          <cell r="W349" t="str">
            <v>Onderwijsbeleid en leerlingzaken</v>
          </cell>
        </row>
        <row r="350">
          <cell r="A350">
            <v>64304</v>
          </cell>
          <cell r="B350" t="str">
            <v>Onderwijsachterstanden en begeleiding</v>
          </cell>
          <cell r="C350" t="str">
            <v>K</v>
          </cell>
          <cell r="D350">
            <v>2017</v>
          </cell>
          <cell r="E350">
            <v>2099</v>
          </cell>
          <cell r="F350">
            <v>0</v>
          </cell>
          <cell r="G350" t="str">
            <v>O</v>
          </cell>
          <cell r="H350"/>
          <cell r="I350"/>
          <cell r="J350">
            <v>6</v>
          </cell>
          <cell r="K350">
            <v>0</v>
          </cell>
          <cell r="L350"/>
          <cell r="M350"/>
          <cell r="N350"/>
          <cell r="O350"/>
          <cell r="P350"/>
          <cell r="Q350"/>
          <cell r="R350"/>
          <cell r="S350"/>
          <cell r="T350" t="str">
            <v>N</v>
          </cell>
          <cell r="U350" t="str">
            <v>J</v>
          </cell>
          <cell r="V350" t="str">
            <v>4.3</v>
          </cell>
          <cell r="W350" t="str">
            <v>Onderwijsbeleid en leerlingzaken</v>
          </cell>
        </row>
        <row r="351">
          <cell r="A351">
            <v>64307</v>
          </cell>
          <cell r="B351" t="str">
            <v>Peuterspeelzalen</v>
          </cell>
          <cell r="C351" t="str">
            <v>K</v>
          </cell>
          <cell r="D351">
            <v>2017</v>
          </cell>
          <cell r="E351">
            <v>2099</v>
          </cell>
          <cell r="F351">
            <v>0</v>
          </cell>
          <cell r="G351" t="str">
            <v>O</v>
          </cell>
          <cell r="H351"/>
          <cell r="I351"/>
          <cell r="J351">
            <v>6</v>
          </cell>
          <cell r="K351">
            <v>0</v>
          </cell>
          <cell r="L351"/>
          <cell r="M351"/>
          <cell r="N351"/>
          <cell r="O351"/>
          <cell r="P351"/>
          <cell r="Q351"/>
          <cell r="R351"/>
          <cell r="S351"/>
          <cell r="T351" t="str">
            <v>N</v>
          </cell>
          <cell r="U351" t="str">
            <v>J</v>
          </cell>
          <cell r="V351" t="str">
            <v>4.3</v>
          </cell>
          <cell r="W351" t="str">
            <v>Onderwijsbeleid en leerlingzaken</v>
          </cell>
        </row>
        <row r="352">
          <cell r="A352">
            <v>64309</v>
          </cell>
          <cell r="B352" t="str">
            <v>Leerlingenvervoer</v>
          </cell>
          <cell r="C352" t="str">
            <v>K</v>
          </cell>
          <cell r="D352">
            <v>2017</v>
          </cell>
          <cell r="E352">
            <v>2099</v>
          </cell>
          <cell r="F352">
            <v>0</v>
          </cell>
          <cell r="G352" t="str">
            <v>O</v>
          </cell>
          <cell r="H352"/>
          <cell r="I352"/>
          <cell r="J352">
            <v>6</v>
          </cell>
          <cell r="K352">
            <v>0</v>
          </cell>
          <cell r="L352"/>
          <cell r="M352"/>
          <cell r="N352"/>
          <cell r="O352"/>
          <cell r="P352"/>
          <cell r="Q352"/>
          <cell r="R352"/>
          <cell r="S352"/>
          <cell r="T352" t="str">
            <v>N</v>
          </cell>
          <cell r="U352" t="str">
            <v>J</v>
          </cell>
          <cell r="V352" t="str">
            <v>4.3</v>
          </cell>
          <cell r="W352" t="str">
            <v>Onderwijsbeleid en leerlingzaken</v>
          </cell>
        </row>
        <row r="353">
          <cell r="A353">
            <v>65101</v>
          </cell>
          <cell r="B353" t="str">
            <v>BBK Sportbeleid en activering</v>
          </cell>
          <cell r="C353" t="str">
            <v>K</v>
          </cell>
          <cell r="D353">
            <v>2017</v>
          </cell>
          <cell r="E353">
            <v>2099</v>
          </cell>
          <cell r="F353">
            <v>0</v>
          </cell>
          <cell r="G353" t="str">
            <v>O</v>
          </cell>
          <cell r="H353"/>
          <cell r="I353"/>
          <cell r="J353">
            <v>6</v>
          </cell>
          <cell r="K353">
            <v>0</v>
          </cell>
          <cell r="L353"/>
          <cell r="M353"/>
          <cell r="N353"/>
          <cell r="O353"/>
          <cell r="P353"/>
          <cell r="Q353"/>
          <cell r="R353"/>
          <cell r="S353"/>
          <cell r="T353" t="str">
            <v>N</v>
          </cell>
          <cell r="U353" t="str">
            <v>J</v>
          </cell>
          <cell r="V353" t="str">
            <v>5.1</v>
          </cell>
          <cell r="W353" t="str">
            <v>Sportbeleid en activering</v>
          </cell>
        </row>
        <row r="354">
          <cell r="A354">
            <v>65102</v>
          </cell>
          <cell r="B354" t="str">
            <v>Sportbeleid</v>
          </cell>
          <cell r="C354" t="str">
            <v>K</v>
          </cell>
          <cell r="D354">
            <v>2017</v>
          </cell>
          <cell r="E354">
            <v>2099</v>
          </cell>
          <cell r="F354">
            <v>0</v>
          </cell>
          <cell r="G354" t="str">
            <v>O</v>
          </cell>
          <cell r="H354"/>
          <cell r="I354"/>
          <cell r="J354">
            <v>6</v>
          </cell>
          <cell r="K354">
            <v>0</v>
          </cell>
          <cell r="L354"/>
          <cell r="M354"/>
          <cell r="N354"/>
          <cell r="O354"/>
          <cell r="P354"/>
          <cell r="Q354"/>
          <cell r="R354"/>
          <cell r="S354"/>
          <cell r="T354" t="str">
            <v>N</v>
          </cell>
          <cell r="U354" t="str">
            <v>J</v>
          </cell>
          <cell r="V354" t="str">
            <v>5.1</v>
          </cell>
          <cell r="W354" t="str">
            <v>Sportbeleid en activering</v>
          </cell>
        </row>
        <row r="355">
          <cell r="A355">
            <v>65103</v>
          </cell>
          <cell r="B355" t="str">
            <v>Stimuleren sport en bewegen</v>
          </cell>
          <cell r="C355" t="str">
            <v>K</v>
          </cell>
          <cell r="D355">
            <v>2017</v>
          </cell>
          <cell r="E355">
            <v>2099</v>
          </cell>
          <cell r="F355">
            <v>0</v>
          </cell>
          <cell r="G355" t="str">
            <v>O</v>
          </cell>
          <cell r="H355"/>
          <cell r="I355"/>
          <cell r="J355">
            <v>6</v>
          </cell>
          <cell r="K355">
            <v>0</v>
          </cell>
          <cell r="L355"/>
          <cell r="M355"/>
          <cell r="N355"/>
          <cell r="O355"/>
          <cell r="P355"/>
          <cell r="Q355"/>
          <cell r="R355"/>
          <cell r="S355"/>
          <cell r="T355" t="str">
            <v>N</v>
          </cell>
          <cell r="U355" t="str">
            <v>J</v>
          </cell>
          <cell r="V355" t="str">
            <v>5.1</v>
          </cell>
          <cell r="W355" t="str">
            <v>Sportbeleid en activering</v>
          </cell>
        </row>
        <row r="356">
          <cell r="A356">
            <v>65104</v>
          </cell>
          <cell r="B356" t="str">
            <v>Brede Regeling Combinatiefuncties</v>
          </cell>
          <cell r="C356" t="str">
            <v>K</v>
          </cell>
          <cell r="D356">
            <v>2023</v>
          </cell>
          <cell r="E356">
            <v>2099</v>
          </cell>
          <cell r="F356">
            <v>0</v>
          </cell>
          <cell r="G356" t="str">
            <v>O</v>
          </cell>
          <cell r="H356"/>
          <cell r="I356"/>
          <cell r="J356">
            <v>6</v>
          </cell>
          <cell r="K356">
            <v>0</v>
          </cell>
          <cell r="L356"/>
          <cell r="M356"/>
          <cell r="N356"/>
          <cell r="O356"/>
          <cell r="P356"/>
          <cell r="Q356"/>
          <cell r="R356"/>
          <cell r="S356"/>
          <cell r="T356" t="str">
            <v>N</v>
          </cell>
          <cell r="U356" t="str">
            <v>J</v>
          </cell>
          <cell r="V356" t="str">
            <v>5.1</v>
          </cell>
          <cell r="W356" t="str">
            <v>Sportbeleid en activering</v>
          </cell>
        </row>
        <row r="357">
          <cell r="A357">
            <v>65104</v>
          </cell>
          <cell r="B357" t="str">
            <v>Buurt- en combinatiefuncties</v>
          </cell>
          <cell r="C357" t="str">
            <v>K</v>
          </cell>
          <cell r="D357">
            <v>2017</v>
          </cell>
          <cell r="E357">
            <v>2022</v>
          </cell>
          <cell r="F357">
            <v>0</v>
          </cell>
          <cell r="G357" t="str">
            <v>O</v>
          </cell>
          <cell r="H357"/>
          <cell r="I357"/>
          <cell r="J357">
            <v>6</v>
          </cell>
          <cell r="K357">
            <v>0</v>
          </cell>
          <cell r="L357"/>
          <cell r="M357"/>
          <cell r="N357"/>
          <cell r="O357"/>
          <cell r="P357"/>
          <cell r="Q357"/>
          <cell r="R357"/>
          <cell r="S357"/>
          <cell r="T357" t="str">
            <v>N</v>
          </cell>
          <cell r="U357" t="str">
            <v>J</v>
          </cell>
          <cell r="V357" t="str">
            <v>5.1</v>
          </cell>
          <cell r="W357" t="str">
            <v>Sportbeleid en activering</v>
          </cell>
        </row>
        <row r="358">
          <cell r="A358">
            <v>65105</v>
          </cell>
          <cell r="B358" t="str">
            <v>Stimuleren zwemmen</v>
          </cell>
          <cell r="C358" t="str">
            <v>K</v>
          </cell>
          <cell r="D358">
            <v>2019</v>
          </cell>
          <cell r="E358">
            <v>2099</v>
          </cell>
          <cell r="F358">
            <v>0</v>
          </cell>
          <cell r="G358" t="str">
            <v>O</v>
          </cell>
          <cell r="H358"/>
          <cell r="I358"/>
          <cell r="J358">
            <v>6</v>
          </cell>
          <cell r="K358">
            <v>0</v>
          </cell>
          <cell r="L358"/>
          <cell r="M358"/>
          <cell r="N358"/>
          <cell r="O358"/>
          <cell r="P358"/>
          <cell r="Q358"/>
          <cell r="R358"/>
          <cell r="S358"/>
          <cell r="T358" t="str">
            <v>N</v>
          </cell>
          <cell r="U358" t="str">
            <v>J</v>
          </cell>
          <cell r="V358" t="str">
            <v>5.1</v>
          </cell>
          <cell r="W358" t="str">
            <v>Sportbeleid en activering</v>
          </cell>
        </row>
        <row r="359">
          <cell r="A359">
            <v>65106</v>
          </cell>
          <cell r="B359" t="str">
            <v>Lokaal Sportakkoord</v>
          </cell>
          <cell r="C359" t="str">
            <v>K</v>
          </cell>
          <cell r="D359">
            <v>2023</v>
          </cell>
          <cell r="E359">
            <v>2099</v>
          </cell>
          <cell r="F359">
            <v>0</v>
          </cell>
          <cell r="G359" t="str">
            <v>O</v>
          </cell>
          <cell r="H359"/>
          <cell r="I359"/>
          <cell r="J359">
            <v>6</v>
          </cell>
          <cell r="K359">
            <v>0</v>
          </cell>
          <cell r="L359"/>
          <cell r="M359"/>
          <cell r="N359"/>
          <cell r="O359"/>
          <cell r="P359"/>
          <cell r="Q359"/>
          <cell r="R359"/>
          <cell r="S359"/>
          <cell r="T359" t="str">
            <v>N</v>
          </cell>
          <cell r="U359" t="str">
            <v>J</v>
          </cell>
          <cell r="V359" t="str">
            <v>5.1</v>
          </cell>
          <cell r="W359" t="str">
            <v>Sportbeleid en activering</v>
          </cell>
        </row>
        <row r="360">
          <cell r="A360">
            <v>65107</v>
          </cell>
          <cell r="B360" t="str">
            <v>Leefomgeving</v>
          </cell>
          <cell r="C360" t="str">
            <v>K</v>
          </cell>
          <cell r="D360">
            <v>2023</v>
          </cell>
          <cell r="E360">
            <v>2099</v>
          </cell>
          <cell r="F360">
            <v>0</v>
          </cell>
          <cell r="G360" t="str">
            <v>O</v>
          </cell>
          <cell r="H360"/>
          <cell r="I360"/>
          <cell r="J360">
            <v>6</v>
          </cell>
          <cell r="K360">
            <v>0</v>
          </cell>
          <cell r="L360"/>
          <cell r="M360"/>
          <cell r="N360"/>
          <cell r="O360"/>
          <cell r="P360"/>
          <cell r="Q360"/>
          <cell r="R360"/>
          <cell r="S360"/>
          <cell r="T360" t="str">
            <v>N</v>
          </cell>
          <cell r="U360" t="str">
            <v>J</v>
          </cell>
          <cell r="V360" t="str">
            <v>5.1</v>
          </cell>
          <cell r="W360" t="str">
            <v>Sportbeleid en activering</v>
          </cell>
        </row>
        <row r="361">
          <cell r="A361">
            <v>65201</v>
          </cell>
          <cell r="B361" t="str">
            <v>BBK Sportaccommodaties</v>
          </cell>
          <cell r="C361" t="str">
            <v>K</v>
          </cell>
          <cell r="D361">
            <v>2017</v>
          </cell>
          <cell r="E361">
            <v>2099</v>
          </cell>
          <cell r="F361">
            <v>0</v>
          </cell>
          <cell r="G361" t="str">
            <v>O</v>
          </cell>
          <cell r="H361"/>
          <cell r="I361"/>
          <cell r="J361">
            <v>6</v>
          </cell>
          <cell r="K361">
            <v>0</v>
          </cell>
          <cell r="L361"/>
          <cell r="M361"/>
          <cell r="N361"/>
          <cell r="O361"/>
          <cell r="P361"/>
          <cell r="Q361"/>
          <cell r="R361"/>
          <cell r="S361"/>
          <cell r="T361" t="str">
            <v>N</v>
          </cell>
          <cell r="U361" t="str">
            <v>J</v>
          </cell>
          <cell r="V361" t="str">
            <v>5.2</v>
          </cell>
          <cell r="W361" t="str">
            <v>Sportaccommodaties</v>
          </cell>
        </row>
        <row r="362">
          <cell r="A362">
            <v>65202</v>
          </cell>
          <cell r="B362" t="str">
            <v>Binnensportaccommodaties</v>
          </cell>
          <cell r="C362" t="str">
            <v>K</v>
          </cell>
          <cell r="D362">
            <v>2017</v>
          </cell>
          <cell r="E362">
            <v>2099</v>
          </cell>
          <cell r="F362">
            <v>0</v>
          </cell>
          <cell r="G362" t="str">
            <v>O</v>
          </cell>
          <cell r="H362"/>
          <cell r="I362"/>
          <cell r="J362">
            <v>6</v>
          </cell>
          <cell r="K362">
            <v>0</v>
          </cell>
          <cell r="L362"/>
          <cell r="M362"/>
          <cell r="N362"/>
          <cell r="O362"/>
          <cell r="P362"/>
          <cell r="Q362"/>
          <cell r="R362"/>
          <cell r="S362"/>
          <cell r="T362" t="str">
            <v>N</v>
          </cell>
          <cell r="U362" t="str">
            <v>J</v>
          </cell>
          <cell r="V362" t="str">
            <v>5.2</v>
          </cell>
          <cell r="W362" t="str">
            <v>Sportaccommodaties</v>
          </cell>
        </row>
        <row r="363">
          <cell r="A363">
            <v>65203</v>
          </cell>
          <cell r="B363" t="str">
            <v>Buitensportaccommodaties</v>
          </cell>
          <cell r="C363" t="str">
            <v>K</v>
          </cell>
          <cell r="D363">
            <v>2017</v>
          </cell>
          <cell r="E363">
            <v>2099</v>
          </cell>
          <cell r="F363">
            <v>0</v>
          </cell>
          <cell r="G363" t="str">
            <v>O</v>
          </cell>
          <cell r="H363"/>
          <cell r="I363"/>
          <cell r="J363">
            <v>6</v>
          </cell>
          <cell r="K363">
            <v>0</v>
          </cell>
          <cell r="L363"/>
          <cell r="M363"/>
          <cell r="N363"/>
          <cell r="O363"/>
          <cell r="P363"/>
          <cell r="Q363"/>
          <cell r="R363"/>
          <cell r="S363"/>
          <cell r="T363" t="str">
            <v>N</v>
          </cell>
          <cell r="U363" t="str">
            <v>J</v>
          </cell>
          <cell r="V363" t="str">
            <v>5.2</v>
          </cell>
          <cell r="W363" t="str">
            <v>Sportaccommodaties</v>
          </cell>
        </row>
        <row r="364">
          <cell r="A364">
            <v>65220</v>
          </cell>
          <cell r="B364" t="str">
            <v>Zwembad Octopus</v>
          </cell>
          <cell r="C364" t="str">
            <v>K</v>
          </cell>
          <cell r="D364">
            <v>2017</v>
          </cell>
          <cell r="E364">
            <v>2099</v>
          </cell>
          <cell r="F364">
            <v>0</v>
          </cell>
          <cell r="G364" t="str">
            <v>O</v>
          </cell>
          <cell r="H364"/>
          <cell r="I364"/>
          <cell r="J364">
            <v>6</v>
          </cell>
          <cell r="K364">
            <v>0</v>
          </cell>
          <cell r="L364"/>
          <cell r="M364"/>
          <cell r="N364"/>
          <cell r="O364"/>
          <cell r="P364"/>
          <cell r="Q364"/>
          <cell r="R364"/>
          <cell r="S364"/>
          <cell r="T364" t="str">
            <v>N</v>
          </cell>
          <cell r="U364" t="str">
            <v>J</v>
          </cell>
          <cell r="V364" t="str">
            <v>5.2</v>
          </cell>
          <cell r="W364" t="str">
            <v>Sportaccommodaties</v>
          </cell>
        </row>
        <row r="365">
          <cell r="A365">
            <v>65221</v>
          </cell>
          <cell r="B365" t="str">
            <v>Sportcentrum Academas</v>
          </cell>
          <cell r="C365" t="str">
            <v>K</v>
          </cell>
          <cell r="D365">
            <v>2017</v>
          </cell>
          <cell r="E365">
            <v>2099</v>
          </cell>
          <cell r="F365">
            <v>0</v>
          </cell>
          <cell r="G365" t="str">
            <v>O</v>
          </cell>
          <cell r="H365"/>
          <cell r="I365"/>
          <cell r="J365">
            <v>6</v>
          </cell>
          <cell r="K365">
            <v>0</v>
          </cell>
          <cell r="L365"/>
          <cell r="M365"/>
          <cell r="N365"/>
          <cell r="O365"/>
          <cell r="P365"/>
          <cell r="Q365"/>
          <cell r="R365"/>
          <cell r="S365"/>
          <cell r="T365" t="str">
            <v>N</v>
          </cell>
          <cell r="U365" t="str">
            <v>J</v>
          </cell>
          <cell r="V365" t="str">
            <v>5.2</v>
          </cell>
          <cell r="W365" t="str">
            <v>Sportaccommodaties</v>
          </cell>
        </row>
        <row r="366">
          <cell r="A366">
            <v>65222</v>
          </cell>
          <cell r="B366" t="str">
            <v>Gymzaal Lijsterbeslaan</v>
          </cell>
          <cell r="C366" t="str">
            <v>K</v>
          </cell>
          <cell r="D366">
            <v>2017</v>
          </cell>
          <cell r="E366">
            <v>2099</v>
          </cell>
          <cell r="F366">
            <v>0</v>
          </cell>
          <cell r="G366" t="str">
            <v>O</v>
          </cell>
          <cell r="H366"/>
          <cell r="I366"/>
          <cell r="J366">
            <v>6</v>
          </cell>
          <cell r="K366">
            <v>0</v>
          </cell>
          <cell r="L366"/>
          <cell r="M366"/>
          <cell r="N366"/>
          <cell r="O366"/>
          <cell r="P366"/>
          <cell r="Q366"/>
          <cell r="R366"/>
          <cell r="S366"/>
          <cell r="T366" t="str">
            <v>N</v>
          </cell>
          <cell r="U366" t="str">
            <v>J</v>
          </cell>
          <cell r="V366" t="str">
            <v>5.2</v>
          </cell>
          <cell r="W366" t="str">
            <v>Sportaccommodaties</v>
          </cell>
        </row>
        <row r="367">
          <cell r="A367">
            <v>65223</v>
          </cell>
          <cell r="B367" t="str">
            <v>MFC Atlas - gymzaal</v>
          </cell>
          <cell r="C367" t="str">
            <v>K</v>
          </cell>
          <cell r="D367">
            <v>2017</v>
          </cell>
          <cell r="E367">
            <v>2099</v>
          </cell>
          <cell r="F367">
            <v>0</v>
          </cell>
          <cell r="G367" t="str">
            <v>O</v>
          </cell>
          <cell r="H367"/>
          <cell r="I367"/>
          <cell r="J367">
            <v>6</v>
          </cell>
          <cell r="K367">
            <v>0</v>
          </cell>
          <cell r="L367"/>
          <cell r="M367"/>
          <cell r="N367"/>
          <cell r="O367"/>
          <cell r="P367"/>
          <cell r="Q367"/>
          <cell r="R367"/>
          <cell r="S367"/>
          <cell r="T367" t="str">
            <v>N</v>
          </cell>
          <cell r="U367" t="str">
            <v>J</v>
          </cell>
          <cell r="V367" t="str">
            <v>5.2</v>
          </cell>
          <cell r="W367" t="str">
            <v>Sportaccommodaties</v>
          </cell>
        </row>
        <row r="368">
          <cell r="A368">
            <v>65224</v>
          </cell>
          <cell r="B368" t="str">
            <v>MFC Atria - gymzaal</v>
          </cell>
          <cell r="C368" t="str">
            <v>K</v>
          </cell>
          <cell r="D368">
            <v>2017</v>
          </cell>
          <cell r="E368">
            <v>2099</v>
          </cell>
          <cell r="F368">
            <v>0</v>
          </cell>
          <cell r="G368" t="str">
            <v>O</v>
          </cell>
          <cell r="H368"/>
          <cell r="I368"/>
          <cell r="J368">
            <v>6</v>
          </cell>
          <cell r="K368">
            <v>0</v>
          </cell>
          <cell r="L368"/>
          <cell r="M368"/>
          <cell r="N368"/>
          <cell r="O368"/>
          <cell r="P368"/>
          <cell r="Q368"/>
          <cell r="R368"/>
          <cell r="S368"/>
          <cell r="T368" t="str">
            <v>N</v>
          </cell>
          <cell r="U368" t="str">
            <v>J</v>
          </cell>
          <cell r="V368" t="str">
            <v>5.2</v>
          </cell>
          <cell r="W368" t="str">
            <v>Sportaccommodaties</v>
          </cell>
        </row>
        <row r="369">
          <cell r="A369">
            <v>65225</v>
          </cell>
          <cell r="B369" t="str">
            <v>MFC Antares - sporthal</v>
          </cell>
          <cell r="C369" t="str">
            <v>K</v>
          </cell>
          <cell r="D369">
            <v>2017</v>
          </cell>
          <cell r="E369">
            <v>2099</v>
          </cell>
          <cell r="F369">
            <v>0</v>
          </cell>
          <cell r="G369" t="str">
            <v>O</v>
          </cell>
          <cell r="H369"/>
          <cell r="I369"/>
          <cell r="J369">
            <v>6</v>
          </cell>
          <cell r="K369">
            <v>0</v>
          </cell>
          <cell r="L369"/>
          <cell r="M369"/>
          <cell r="N369"/>
          <cell r="O369"/>
          <cell r="P369"/>
          <cell r="Q369"/>
          <cell r="R369"/>
          <cell r="S369"/>
          <cell r="T369" t="str">
            <v>N</v>
          </cell>
          <cell r="U369" t="str">
            <v>J</v>
          </cell>
          <cell r="V369" t="str">
            <v>5.2</v>
          </cell>
          <cell r="W369" t="str">
            <v>Sportaccommodaties</v>
          </cell>
        </row>
        <row r="370">
          <cell r="A370">
            <v>65226</v>
          </cell>
          <cell r="B370" t="str">
            <v>Sportcentrum Burgemeester Buining Park (BBP)</v>
          </cell>
          <cell r="C370" t="str">
            <v>K</v>
          </cell>
          <cell r="D370">
            <v>2017</v>
          </cell>
          <cell r="E370">
            <v>2099</v>
          </cell>
          <cell r="F370">
            <v>0</v>
          </cell>
          <cell r="G370" t="str">
            <v>O</v>
          </cell>
          <cell r="H370"/>
          <cell r="I370"/>
          <cell r="J370">
            <v>6</v>
          </cell>
          <cell r="K370">
            <v>0</v>
          </cell>
          <cell r="L370"/>
          <cell r="M370"/>
          <cell r="N370"/>
          <cell r="O370"/>
          <cell r="P370"/>
          <cell r="Q370"/>
          <cell r="R370"/>
          <cell r="S370"/>
          <cell r="T370" t="str">
            <v>N</v>
          </cell>
          <cell r="U370" t="str">
            <v>J</v>
          </cell>
          <cell r="V370" t="str">
            <v>5.2</v>
          </cell>
          <cell r="W370" t="str">
            <v>Sportaccommodaties</v>
          </cell>
        </row>
        <row r="371">
          <cell r="A371">
            <v>65227</v>
          </cell>
          <cell r="B371" t="str">
            <v>Gymzaal Berkelwijk</v>
          </cell>
          <cell r="C371" t="str">
            <v>K</v>
          </cell>
          <cell r="D371">
            <v>2017</v>
          </cell>
          <cell r="E371">
            <v>2099</v>
          </cell>
          <cell r="F371">
            <v>0</v>
          </cell>
          <cell r="G371" t="str">
            <v>O</v>
          </cell>
          <cell r="H371"/>
          <cell r="I371"/>
          <cell r="J371">
            <v>6</v>
          </cell>
          <cell r="K371">
            <v>0</v>
          </cell>
          <cell r="L371"/>
          <cell r="M371"/>
          <cell r="N371"/>
          <cell r="O371"/>
          <cell r="P371"/>
          <cell r="Q371"/>
          <cell r="R371"/>
          <cell r="S371"/>
          <cell r="T371" t="str">
            <v>N</v>
          </cell>
          <cell r="U371" t="str">
            <v>J</v>
          </cell>
          <cell r="V371" t="str">
            <v>5.2</v>
          </cell>
          <cell r="W371" t="str">
            <v>Sportaccommodaties</v>
          </cell>
        </row>
        <row r="372">
          <cell r="A372">
            <v>65228</v>
          </cell>
          <cell r="B372" t="str">
            <v>Sportzaal Achterveld en ontmoetingsruimte</v>
          </cell>
          <cell r="C372" t="str">
            <v>K</v>
          </cell>
          <cell r="D372">
            <v>2017</v>
          </cell>
          <cell r="E372">
            <v>2099</v>
          </cell>
          <cell r="F372">
            <v>0</v>
          </cell>
          <cell r="G372" t="str">
            <v>O</v>
          </cell>
          <cell r="H372"/>
          <cell r="I372"/>
          <cell r="J372">
            <v>6</v>
          </cell>
          <cell r="K372">
            <v>0</v>
          </cell>
          <cell r="L372"/>
          <cell r="M372"/>
          <cell r="N372"/>
          <cell r="O372"/>
          <cell r="P372"/>
          <cell r="Q372"/>
          <cell r="R372"/>
          <cell r="S372"/>
          <cell r="T372" t="str">
            <v>N</v>
          </cell>
          <cell r="U372" t="str">
            <v>J</v>
          </cell>
          <cell r="V372" t="str">
            <v>5.2</v>
          </cell>
          <cell r="W372" t="str">
            <v>Sportaccommodaties</v>
          </cell>
        </row>
        <row r="373">
          <cell r="A373">
            <v>65229</v>
          </cell>
          <cell r="B373" t="str">
            <v>Sportzaal Groenhouten en `t Binnenhuys</v>
          </cell>
          <cell r="C373" t="str">
            <v>K</v>
          </cell>
          <cell r="D373">
            <v>2017</v>
          </cell>
          <cell r="E373">
            <v>2099</v>
          </cell>
          <cell r="F373">
            <v>0</v>
          </cell>
          <cell r="G373" t="str">
            <v>O</v>
          </cell>
          <cell r="H373"/>
          <cell r="I373"/>
          <cell r="J373">
            <v>6</v>
          </cell>
          <cell r="K373">
            <v>0</v>
          </cell>
          <cell r="L373"/>
          <cell r="M373"/>
          <cell r="N373"/>
          <cell r="O373"/>
          <cell r="P373"/>
          <cell r="Q373"/>
          <cell r="R373"/>
          <cell r="S373"/>
          <cell r="T373" t="str">
            <v>N</v>
          </cell>
          <cell r="U373" t="str">
            <v>J</v>
          </cell>
          <cell r="V373" t="str">
            <v>5.2</v>
          </cell>
          <cell r="W373" t="str">
            <v>Sportaccommodaties</v>
          </cell>
        </row>
        <row r="374">
          <cell r="A374">
            <v>65230</v>
          </cell>
          <cell r="B374" t="str">
            <v>Sporthal De Korf, Monet en De Tuin</v>
          </cell>
          <cell r="C374" t="str">
            <v>K</v>
          </cell>
          <cell r="D374">
            <v>2017</v>
          </cell>
          <cell r="E374">
            <v>2099</v>
          </cell>
          <cell r="F374">
            <v>0</v>
          </cell>
          <cell r="G374" t="str">
            <v>O</v>
          </cell>
          <cell r="H374"/>
          <cell r="I374"/>
          <cell r="J374">
            <v>6</v>
          </cell>
          <cell r="K374">
            <v>0</v>
          </cell>
          <cell r="L374"/>
          <cell r="M374"/>
          <cell r="N374"/>
          <cell r="O374"/>
          <cell r="P374"/>
          <cell r="Q374"/>
          <cell r="R374"/>
          <cell r="S374"/>
          <cell r="T374" t="str">
            <v>N</v>
          </cell>
          <cell r="U374" t="str">
            <v>J</v>
          </cell>
          <cell r="V374" t="str">
            <v>5.2</v>
          </cell>
          <cell r="W374" t="str">
            <v>Sportaccommodaties</v>
          </cell>
        </row>
        <row r="375">
          <cell r="A375">
            <v>65301</v>
          </cell>
          <cell r="B375" t="str">
            <v>BBK Cultuur</v>
          </cell>
          <cell r="C375" t="str">
            <v>K</v>
          </cell>
          <cell r="D375">
            <v>2017</v>
          </cell>
          <cell r="E375">
            <v>2099</v>
          </cell>
          <cell r="F375">
            <v>0</v>
          </cell>
          <cell r="G375" t="str">
            <v>O</v>
          </cell>
          <cell r="H375"/>
          <cell r="I375"/>
          <cell r="J375">
            <v>6</v>
          </cell>
          <cell r="K375">
            <v>0</v>
          </cell>
          <cell r="L375"/>
          <cell r="M375"/>
          <cell r="N375"/>
          <cell r="O375"/>
          <cell r="P375"/>
          <cell r="Q375"/>
          <cell r="R375"/>
          <cell r="S375"/>
          <cell r="T375" t="str">
            <v>N</v>
          </cell>
          <cell r="U375" t="str">
            <v>J</v>
          </cell>
          <cell r="V375" t="str">
            <v>5.3</v>
          </cell>
          <cell r="W375" t="str">
            <v>Cultuurpresentatie, cultuurproductie en cultuurparticipatie</v>
          </cell>
        </row>
        <row r="376">
          <cell r="A376">
            <v>65302</v>
          </cell>
          <cell r="B376" t="str">
            <v>Kunstzinnige en culturele vorming</v>
          </cell>
          <cell r="C376" t="str">
            <v>K</v>
          </cell>
          <cell r="D376">
            <v>2017</v>
          </cell>
          <cell r="E376">
            <v>2099</v>
          </cell>
          <cell r="F376">
            <v>0</v>
          </cell>
          <cell r="G376" t="str">
            <v>O</v>
          </cell>
          <cell r="H376"/>
          <cell r="I376"/>
          <cell r="J376">
            <v>6</v>
          </cell>
          <cell r="K376">
            <v>0</v>
          </cell>
          <cell r="L376"/>
          <cell r="M376"/>
          <cell r="N376"/>
          <cell r="O376"/>
          <cell r="P376"/>
          <cell r="Q376"/>
          <cell r="R376"/>
          <cell r="S376"/>
          <cell r="T376" t="str">
            <v>N</v>
          </cell>
          <cell r="U376" t="str">
            <v>J</v>
          </cell>
          <cell r="V376" t="str">
            <v>5.3</v>
          </cell>
          <cell r="W376" t="str">
            <v>Cultuurpresentatie, cultuurproductie en cultuurparticipatie</v>
          </cell>
        </row>
        <row r="377">
          <cell r="A377">
            <v>65303</v>
          </cell>
          <cell r="B377" t="str">
            <v>Muziek (incl huisvesting)</v>
          </cell>
          <cell r="C377" t="str">
            <v>K</v>
          </cell>
          <cell r="D377">
            <v>2017</v>
          </cell>
          <cell r="E377">
            <v>2099</v>
          </cell>
          <cell r="F377">
            <v>0</v>
          </cell>
          <cell r="G377" t="str">
            <v>O</v>
          </cell>
          <cell r="H377"/>
          <cell r="I377"/>
          <cell r="J377">
            <v>6</v>
          </cell>
          <cell r="K377">
            <v>0</v>
          </cell>
          <cell r="L377"/>
          <cell r="M377"/>
          <cell r="N377"/>
          <cell r="O377"/>
          <cell r="P377"/>
          <cell r="Q377"/>
          <cell r="R377"/>
          <cell r="S377"/>
          <cell r="T377" t="str">
            <v>N</v>
          </cell>
          <cell r="U377" t="str">
            <v>J</v>
          </cell>
          <cell r="V377" t="str">
            <v>5.3</v>
          </cell>
          <cell r="W377" t="str">
            <v>Cultuurpresentatie, cultuurproductie en cultuurparticipatie</v>
          </cell>
        </row>
        <row r="378">
          <cell r="A378">
            <v>65304</v>
          </cell>
          <cell r="B378" t="str">
            <v>St. Fort 33 Cultuurpodium Leusden</v>
          </cell>
          <cell r="C378" t="str">
            <v>K</v>
          </cell>
          <cell r="D378">
            <v>2024</v>
          </cell>
          <cell r="E378">
            <v>2099</v>
          </cell>
          <cell r="F378">
            <v>0</v>
          </cell>
          <cell r="G378" t="str">
            <v>O</v>
          </cell>
          <cell r="H378"/>
          <cell r="I378"/>
          <cell r="J378">
            <v>6</v>
          </cell>
          <cell r="K378">
            <v>0</v>
          </cell>
          <cell r="L378"/>
          <cell r="M378"/>
          <cell r="N378"/>
          <cell r="O378"/>
          <cell r="P378"/>
          <cell r="Q378"/>
          <cell r="R378"/>
          <cell r="S378"/>
          <cell r="T378" t="str">
            <v>N</v>
          </cell>
          <cell r="U378" t="str">
            <v>J</v>
          </cell>
          <cell r="V378" t="str">
            <v>5.3</v>
          </cell>
          <cell r="W378" t="str">
            <v>Cultuurpresentatie, cultuurproductie en cultuurparticipatie</v>
          </cell>
        </row>
        <row r="379">
          <cell r="A379">
            <v>65305</v>
          </cell>
          <cell r="B379" t="str">
            <v>Multifunctionele accommodaties</v>
          </cell>
          <cell r="C379" t="str">
            <v>K</v>
          </cell>
          <cell r="D379">
            <v>2017</v>
          </cell>
          <cell r="E379">
            <v>2017</v>
          </cell>
          <cell r="F379">
            <v>1</v>
          </cell>
          <cell r="G379" t="str">
            <v>O</v>
          </cell>
          <cell r="H379"/>
          <cell r="I379"/>
          <cell r="J379">
            <v>6</v>
          </cell>
          <cell r="K379">
            <v>0</v>
          </cell>
          <cell r="L379"/>
          <cell r="M379"/>
          <cell r="N379"/>
          <cell r="O379"/>
          <cell r="P379"/>
          <cell r="Q379"/>
          <cell r="R379"/>
          <cell r="S379"/>
          <cell r="T379" t="str">
            <v>N</v>
          </cell>
          <cell r="U379" t="str">
            <v>J</v>
          </cell>
          <cell r="V379" t="str">
            <v>5.3</v>
          </cell>
          <cell r="W379" t="str">
            <v>Cultuurpresentatie, cultuurproductie en cultuurparticipatie</v>
          </cell>
        </row>
        <row r="380">
          <cell r="A380">
            <v>65307</v>
          </cell>
          <cell r="B380" t="str">
            <v>Kunstgebouw (muziekschool)</v>
          </cell>
          <cell r="C380" t="str">
            <v>K</v>
          </cell>
          <cell r="D380">
            <v>2017</v>
          </cell>
          <cell r="E380">
            <v>2099</v>
          </cell>
          <cell r="F380">
            <v>0</v>
          </cell>
          <cell r="G380" t="str">
            <v>O</v>
          </cell>
          <cell r="H380"/>
          <cell r="I380"/>
          <cell r="J380">
            <v>6</v>
          </cell>
          <cell r="K380">
            <v>0</v>
          </cell>
          <cell r="L380"/>
          <cell r="M380"/>
          <cell r="N380"/>
          <cell r="O380"/>
          <cell r="P380"/>
          <cell r="Q380"/>
          <cell r="R380"/>
          <cell r="S380"/>
          <cell r="T380" t="str">
            <v>N</v>
          </cell>
          <cell r="U380" t="str">
            <v>J</v>
          </cell>
          <cell r="V380" t="str">
            <v>5.3</v>
          </cell>
          <cell r="W380" t="str">
            <v>Cultuurpresentatie, cultuurproductie en cultuurparticipatie</v>
          </cell>
        </row>
        <row r="381">
          <cell r="A381">
            <v>65308</v>
          </cell>
          <cell r="B381" t="str">
            <v>Fonds voor Samenlevingsinitiatieven</v>
          </cell>
          <cell r="C381" t="str">
            <v>K</v>
          </cell>
          <cell r="D381">
            <v>2017</v>
          </cell>
          <cell r="E381">
            <v>2099</v>
          </cell>
          <cell r="F381">
            <v>0</v>
          </cell>
          <cell r="G381" t="str">
            <v>O</v>
          </cell>
          <cell r="H381"/>
          <cell r="I381"/>
          <cell r="J381">
            <v>6</v>
          </cell>
          <cell r="K381">
            <v>0</v>
          </cell>
          <cell r="L381"/>
          <cell r="M381"/>
          <cell r="N381"/>
          <cell r="O381"/>
          <cell r="P381"/>
          <cell r="Q381"/>
          <cell r="R381"/>
          <cell r="S381"/>
          <cell r="T381" t="str">
            <v>N</v>
          </cell>
          <cell r="U381" t="str">
            <v>J</v>
          </cell>
          <cell r="V381" t="str">
            <v>5.3</v>
          </cell>
          <cell r="W381" t="str">
            <v>Cultuurpresentatie, cultuurproductie en cultuurparticipatie</v>
          </cell>
        </row>
        <row r="382">
          <cell r="A382">
            <v>65309</v>
          </cell>
          <cell r="B382" t="str">
            <v>BBK Accommodaties Cultuur</v>
          </cell>
          <cell r="C382" t="str">
            <v>K</v>
          </cell>
          <cell r="D382">
            <v>2017</v>
          </cell>
          <cell r="E382">
            <v>2099</v>
          </cell>
          <cell r="F382">
            <v>0</v>
          </cell>
          <cell r="G382" t="str">
            <v>O</v>
          </cell>
          <cell r="H382"/>
          <cell r="I382"/>
          <cell r="J382">
            <v>6</v>
          </cell>
          <cell r="K382">
            <v>0</v>
          </cell>
          <cell r="L382"/>
          <cell r="M382"/>
          <cell r="N382"/>
          <cell r="O382"/>
          <cell r="P382"/>
          <cell r="Q382"/>
          <cell r="R382"/>
          <cell r="S382"/>
          <cell r="T382" t="str">
            <v>N</v>
          </cell>
          <cell r="U382" t="str">
            <v>J</v>
          </cell>
          <cell r="V382" t="str">
            <v>5.3</v>
          </cell>
          <cell r="W382" t="str">
            <v>Cultuurpresentatie, cultuurproductie en cultuurparticipatie</v>
          </cell>
        </row>
        <row r="383">
          <cell r="A383">
            <v>65310</v>
          </cell>
          <cell r="B383" t="str">
            <v>St Fort 33 Cultuurpodium Leusden</v>
          </cell>
          <cell r="C383" t="str">
            <v>K</v>
          </cell>
          <cell r="D383">
            <v>2025</v>
          </cell>
          <cell r="E383">
            <v>2099</v>
          </cell>
          <cell r="F383">
            <v>0</v>
          </cell>
          <cell r="G383" t="str">
            <v>O</v>
          </cell>
          <cell r="H383"/>
          <cell r="I383"/>
          <cell r="J383">
            <v>6</v>
          </cell>
          <cell r="K383">
            <v>0</v>
          </cell>
          <cell r="L383"/>
          <cell r="M383"/>
          <cell r="N383"/>
          <cell r="O383"/>
          <cell r="P383"/>
          <cell r="Q383"/>
          <cell r="R383"/>
          <cell r="S383"/>
          <cell r="T383" t="str">
            <v>N</v>
          </cell>
          <cell r="U383" t="str">
            <v>J</v>
          </cell>
          <cell r="V383" t="str">
            <v>5.3</v>
          </cell>
          <cell r="W383" t="str">
            <v>Cultuurpresentatie, cultuurproductie en cultuurparticipatie</v>
          </cell>
        </row>
        <row r="384">
          <cell r="A384">
            <v>65310</v>
          </cell>
          <cell r="B384" t="str">
            <v>St Fort 33 Cultuurpodium Leusden</v>
          </cell>
          <cell r="C384" t="str">
            <v>K</v>
          </cell>
          <cell r="D384">
            <v>2024</v>
          </cell>
          <cell r="E384">
            <v>2024</v>
          </cell>
          <cell r="F384">
            <v>2</v>
          </cell>
          <cell r="G384" t="str">
            <v>O</v>
          </cell>
          <cell r="H384"/>
          <cell r="I384"/>
          <cell r="J384">
            <v>6</v>
          </cell>
          <cell r="K384">
            <v>0</v>
          </cell>
          <cell r="L384"/>
          <cell r="M384"/>
          <cell r="N384"/>
          <cell r="O384"/>
          <cell r="P384"/>
          <cell r="Q384"/>
          <cell r="R384"/>
          <cell r="S384"/>
          <cell r="T384" t="str">
            <v>N</v>
          </cell>
          <cell r="U384" t="str">
            <v>N</v>
          </cell>
          <cell r="V384" t="str">
            <v>5.3</v>
          </cell>
          <cell r="W384" t="str">
            <v>Cultuurpresentatie, cultuurproductie en cultuurparticipatie</v>
          </cell>
        </row>
        <row r="385">
          <cell r="A385">
            <v>65401</v>
          </cell>
          <cell r="B385" t="str">
            <v>BBK Musea</v>
          </cell>
          <cell r="C385" t="str">
            <v>K</v>
          </cell>
          <cell r="D385">
            <v>2017</v>
          </cell>
          <cell r="E385">
            <v>2099</v>
          </cell>
          <cell r="F385">
            <v>0</v>
          </cell>
          <cell r="G385" t="str">
            <v>O</v>
          </cell>
          <cell r="H385"/>
          <cell r="I385"/>
          <cell r="J385">
            <v>6</v>
          </cell>
          <cell r="K385">
            <v>0</v>
          </cell>
          <cell r="L385"/>
          <cell r="M385"/>
          <cell r="N385"/>
          <cell r="O385"/>
          <cell r="P385"/>
          <cell r="Q385"/>
          <cell r="R385"/>
          <cell r="S385"/>
          <cell r="T385" t="str">
            <v>N</v>
          </cell>
          <cell r="U385" t="str">
            <v>J</v>
          </cell>
          <cell r="V385" t="str">
            <v>5.4</v>
          </cell>
          <cell r="W385" t="str">
            <v>Musea</v>
          </cell>
        </row>
        <row r="386">
          <cell r="A386">
            <v>65402</v>
          </cell>
          <cell r="B386" t="str">
            <v>Archeologie</v>
          </cell>
          <cell r="C386" t="str">
            <v>K</v>
          </cell>
          <cell r="D386">
            <v>2017</v>
          </cell>
          <cell r="E386">
            <v>2099</v>
          </cell>
          <cell r="F386">
            <v>0</v>
          </cell>
          <cell r="G386" t="str">
            <v>O</v>
          </cell>
          <cell r="H386"/>
          <cell r="I386"/>
          <cell r="J386">
            <v>6</v>
          </cell>
          <cell r="K386">
            <v>0</v>
          </cell>
          <cell r="L386"/>
          <cell r="M386"/>
          <cell r="N386"/>
          <cell r="O386"/>
          <cell r="P386"/>
          <cell r="Q386"/>
          <cell r="R386"/>
          <cell r="S386"/>
          <cell r="T386" t="str">
            <v>N</v>
          </cell>
          <cell r="U386" t="str">
            <v>J</v>
          </cell>
          <cell r="V386" t="str">
            <v>5.4</v>
          </cell>
          <cell r="W386" t="str">
            <v>Musea</v>
          </cell>
        </row>
        <row r="387">
          <cell r="A387">
            <v>65501</v>
          </cell>
          <cell r="B387" t="str">
            <v>BBK Cultureel erfgoed</v>
          </cell>
          <cell r="C387" t="str">
            <v>K</v>
          </cell>
          <cell r="D387">
            <v>2017</v>
          </cell>
          <cell r="E387">
            <v>2099</v>
          </cell>
          <cell r="F387">
            <v>0</v>
          </cell>
          <cell r="G387" t="str">
            <v>O</v>
          </cell>
          <cell r="H387"/>
          <cell r="I387"/>
          <cell r="J387">
            <v>6</v>
          </cell>
          <cell r="K387">
            <v>0</v>
          </cell>
          <cell r="L387"/>
          <cell r="M387"/>
          <cell r="N387"/>
          <cell r="O387"/>
          <cell r="P387"/>
          <cell r="Q387"/>
          <cell r="R387"/>
          <cell r="S387"/>
          <cell r="T387" t="str">
            <v>N</v>
          </cell>
          <cell r="U387" t="str">
            <v>J</v>
          </cell>
          <cell r="V387" t="str">
            <v>5.5</v>
          </cell>
          <cell r="W387" t="str">
            <v>Cultureel erfgoed</v>
          </cell>
        </row>
        <row r="388">
          <cell r="A388">
            <v>65503</v>
          </cell>
          <cell r="B388" t="str">
            <v>Monumenten in eigendom (Toren Oud Lsd.-Schaftlok.)</v>
          </cell>
          <cell r="C388" t="str">
            <v>K</v>
          </cell>
          <cell r="D388">
            <v>2017</v>
          </cell>
          <cell r="E388">
            <v>2099</v>
          </cell>
          <cell r="F388">
            <v>0</v>
          </cell>
          <cell r="G388" t="str">
            <v>O</v>
          </cell>
          <cell r="H388"/>
          <cell r="I388"/>
          <cell r="J388">
            <v>6</v>
          </cell>
          <cell r="K388">
            <v>0</v>
          </cell>
          <cell r="L388"/>
          <cell r="M388"/>
          <cell r="N388"/>
          <cell r="O388"/>
          <cell r="P388"/>
          <cell r="Q388"/>
          <cell r="R388"/>
          <cell r="S388"/>
          <cell r="T388" t="str">
            <v>N</v>
          </cell>
          <cell r="U388" t="str">
            <v>J</v>
          </cell>
          <cell r="V388" t="str">
            <v>5.5</v>
          </cell>
          <cell r="W388" t="str">
            <v>Cultureel erfgoed</v>
          </cell>
        </row>
        <row r="389">
          <cell r="A389">
            <v>65504</v>
          </cell>
          <cell r="B389" t="str">
            <v>Stichting Monument Kamp Amersfoort</v>
          </cell>
          <cell r="C389" t="str">
            <v>K</v>
          </cell>
          <cell r="D389">
            <v>2025</v>
          </cell>
          <cell r="E389">
            <v>2099</v>
          </cell>
          <cell r="F389">
            <v>0</v>
          </cell>
          <cell r="G389" t="str">
            <v>O</v>
          </cell>
          <cell r="H389"/>
          <cell r="I389"/>
          <cell r="J389">
            <v>6</v>
          </cell>
          <cell r="K389">
            <v>0</v>
          </cell>
          <cell r="L389"/>
          <cell r="M389"/>
          <cell r="N389"/>
          <cell r="O389"/>
          <cell r="P389"/>
          <cell r="Q389"/>
          <cell r="R389"/>
          <cell r="S389"/>
          <cell r="T389" t="str">
            <v>N</v>
          </cell>
          <cell r="U389" t="str">
            <v>J</v>
          </cell>
          <cell r="V389" t="str">
            <v>5.5</v>
          </cell>
          <cell r="W389" t="str">
            <v>Cultureel erfgoed</v>
          </cell>
        </row>
        <row r="390">
          <cell r="A390">
            <v>65601</v>
          </cell>
          <cell r="B390" t="str">
            <v>BBK Media</v>
          </cell>
          <cell r="C390" t="str">
            <v>K</v>
          </cell>
          <cell r="D390">
            <v>2017</v>
          </cell>
          <cell r="E390">
            <v>2099</v>
          </cell>
          <cell r="F390">
            <v>0</v>
          </cell>
          <cell r="G390" t="str">
            <v>O</v>
          </cell>
          <cell r="H390"/>
          <cell r="I390"/>
          <cell r="J390">
            <v>6</v>
          </cell>
          <cell r="K390">
            <v>0</v>
          </cell>
          <cell r="L390"/>
          <cell r="M390"/>
          <cell r="N390"/>
          <cell r="O390"/>
          <cell r="P390"/>
          <cell r="Q390"/>
          <cell r="R390"/>
          <cell r="S390"/>
          <cell r="T390" t="str">
            <v>N</v>
          </cell>
          <cell r="U390" t="str">
            <v>J</v>
          </cell>
          <cell r="V390" t="str">
            <v>5.6</v>
          </cell>
          <cell r="W390" t="str">
            <v>Media</v>
          </cell>
        </row>
        <row r="391">
          <cell r="A391">
            <v>65602</v>
          </cell>
          <cell r="B391" t="str">
            <v>Bibliotheek Leusden-Centrum</v>
          </cell>
          <cell r="C391" t="str">
            <v>K</v>
          </cell>
          <cell r="D391">
            <v>2017</v>
          </cell>
          <cell r="E391">
            <v>2099</v>
          </cell>
          <cell r="F391">
            <v>0</v>
          </cell>
          <cell r="G391" t="str">
            <v>O</v>
          </cell>
          <cell r="H391"/>
          <cell r="I391"/>
          <cell r="J391">
            <v>6</v>
          </cell>
          <cell r="K391">
            <v>0</v>
          </cell>
          <cell r="L391"/>
          <cell r="M391"/>
          <cell r="N391"/>
          <cell r="O391"/>
          <cell r="P391"/>
          <cell r="Q391"/>
          <cell r="R391"/>
          <cell r="S391"/>
          <cell r="T391" t="str">
            <v>N</v>
          </cell>
          <cell r="U391" t="str">
            <v>J</v>
          </cell>
          <cell r="V391" t="str">
            <v>5.6</v>
          </cell>
          <cell r="W391" t="str">
            <v>Media</v>
          </cell>
        </row>
        <row r="392">
          <cell r="A392">
            <v>65603</v>
          </cell>
          <cell r="B392" t="str">
            <v>Lokale omroep</v>
          </cell>
          <cell r="C392" t="str">
            <v>K</v>
          </cell>
          <cell r="D392">
            <v>2017</v>
          </cell>
          <cell r="E392">
            <v>2099</v>
          </cell>
          <cell r="F392">
            <v>0</v>
          </cell>
          <cell r="G392" t="str">
            <v>O</v>
          </cell>
          <cell r="H392"/>
          <cell r="I392"/>
          <cell r="J392">
            <v>6</v>
          </cell>
          <cell r="K392">
            <v>0</v>
          </cell>
          <cell r="L392"/>
          <cell r="M392"/>
          <cell r="N392"/>
          <cell r="O392"/>
          <cell r="P392"/>
          <cell r="Q392"/>
          <cell r="R392"/>
          <cell r="S392"/>
          <cell r="T392" t="str">
            <v>N</v>
          </cell>
          <cell r="U392" t="str">
            <v>J</v>
          </cell>
          <cell r="V392" t="str">
            <v>5.6</v>
          </cell>
          <cell r="W392" t="str">
            <v>Media</v>
          </cell>
        </row>
        <row r="393">
          <cell r="A393">
            <v>65604</v>
          </cell>
          <cell r="B393" t="str">
            <v>BBK Accommodaties Media</v>
          </cell>
          <cell r="C393" t="str">
            <v>K</v>
          </cell>
          <cell r="D393">
            <v>2017</v>
          </cell>
          <cell r="E393">
            <v>2023</v>
          </cell>
          <cell r="F393">
            <v>1</v>
          </cell>
          <cell r="G393" t="str">
            <v>O</v>
          </cell>
          <cell r="H393"/>
          <cell r="I393"/>
          <cell r="J393">
            <v>6</v>
          </cell>
          <cell r="K393">
            <v>0</v>
          </cell>
          <cell r="L393"/>
          <cell r="M393"/>
          <cell r="N393"/>
          <cell r="O393"/>
          <cell r="P393"/>
          <cell r="Q393"/>
          <cell r="R393"/>
          <cell r="S393"/>
          <cell r="T393" t="str">
            <v>N</v>
          </cell>
          <cell r="U393" t="str">
            <v>J</v>
          </cell>
          <cell r="V393" t="str">
            <v>5.6</v>
          </cell>
          <cell r="W393" t="str">
            <v>Media</v>
          </cell>
        </row>
        <row r="394">
          <cell r="A394">
            <v>65605</v>
          </cell>
          <cell r="B394" t="str">
            <v>Informatiepunt Digitale Overheid (IDO)</v>
          </cell>
          <cell r="C394" t="str">
            <v>K</v>
          </cell>
          <cell r="D394">
            <v>2023</v>
          </cell>
          <cell r="E394">
            <v>2099</v>
          </cell>
          <cell r="F394">
            <v>0</v>
          </cell>
          <cell r="G394" t="str">
            <v>O</v>
          </cell>
          <cell r="H394"/>
          <cell r="I394"/>
          <cell r="J394">
            <v>6</v>
          </cell>
          <cell r="K394">
            <v>0</v>
          </cell>
          <cell r="L394"/>
          <cell r="M394"/>
          <cell r="N394"/>
          <cell r="O394"/>
          <cell r="P394"/>
          <cell r="Q394"/>
          <cell r="R394"/>
          <cell r="S394"/>
          <cell r="T394" t="str">
            <v>N</v>
          </cell>
          <cell r="U394" t="str">
            <v>J</v>
          </cell>
          <cell r="V394" t="str">
            <v>5.6</v>
          </cell>
          <cell r="W394" t="str">
            <v>Media</v>
          </cell>
        </row>
        <row r="395">
          <cell r="A395">
            <v>65701</v>
          </cell>
          <cell r="B395" t="str">
            <v>BBK Openbaar groen</v>
          </cell>
          <cell r="C395" t="str">
            <v>K</v>
          </cell>
          <cell r="D395">
            <v>2017</v>
          </cell>
          <cell r="E395">
            <v>2099</v>
          </cell>
          <cell r="F395">
            <v>0</v>
          </cell>
          <cell r="G395" t="str">
            <v>O</v>
          </cell>
          <cell r="H395"/>
          <cell r="I395"/>
          <cell r="J395">
            <v>6</v>
          </cell>
          <cell r="K395">
            <v>0</v>
          </cell>
          <cell r="L395"/>
          <cell r="M395"/>
          <cell r="N395"/>
          <cell r="O395"/>
          <cell r="P395"/>
          <cell r="Q395"/>
          <cell r="R395"/>
          <cell r="S395"/>
          <cell r="T395" t="str">
            <v>N</v>
          </cell>
          <cell r="U395" t="str">
            <v>J</v>
          </cell>
          <cell r="V395" t="str">
            <v>5.7</v>
          </cell>
          <cell r="W395" t="str">
            <v>Openbaar groen en (openlucht) recreatie</v>
          </cell>
        </row>
        <row r="396">
          <cell r="A396">
            <v>65702</v>
          </cell>
          <cell r="B396" t="str">
            <v>Groenonderhoud</v>
          </cell>
          <cell r="C396" t="str">
            <v>K</v>
          </cell>
          <cell r="D396">
            <v>2017</v>
          </cell>
          <cell r="E396">
            <v>2099</v>
          </cell>
          <cell r="F396">
            <v>0</v>
          </cell>
          <cell r="G396" t="str">
            <v>O</v>
          </cell>
          <cell r="H396"/>
          <cell r="I396"/>
          <cell r="J396">
            <v>6</v>
          </cell>
          <cell r="K396">
            <v>0</v>
          </cell>
          <cell r="L396"/>
          <cell r="M396"/>
          <cell r="N396"/>
          <cell r="O396"/>
          <cell r="P396"/>
          <cell r="Q396"/>
          <cell r="R396"/>
          <cell r="S396"/>
          <cell r="T396" t="str">
            <v>N</v>
          </cell>
          <cell r="U396" t="str">
            <v>J</v>
          </cell>
          <cell r="V396" t="str">
            <v>5.7</v>
          </cell>
          <cell r="W396" t="str">
            <v>Openbaar groen en (openlucht) recreatie</v>
          </cell>
        </row>
        <row r="397">
          <cell r="A397">
            <v>65703</v>
          </cell>
          <cell r="B397" t="str">
            <v>Openluchtrecreatie</v>
          </cell>
          <cell r="C397" t="str">
            <v>K</v>
          </cell>
          <cell r="D397">
            <v>2017</v>
          </cell>
          <cell r="E397">
            <v>2099</v>
          </cell>
          <cell r="F397">
            <v>0</v>
          </cell>
          <cell r="G397" t="str">
            <v>O</v>
          </cell>
          <cell r="H397"/>
          <cell r="I397"/>
          <cell r="J397">
            <v>6</v>
          </cell>
          <cell r="K397">
            <v>0</v>
          </cell>
          <cell r="L397"/>
          <cell r="M397"/>
          <cell r="N397"/>
          <cell r="O397"/>
          <cell r="P397"/>
          <cell r="Q397"/>
          <cell r="R397"/>
          <cell r="S397"/>
          <cell r="T397" t="str">
            <v>N</v>
          </cell>
          <cell r="U397" t="str">
            <v>J</v>
          </cell>
          <cell r="V397" t="str">
            <v>5.7</v>
          </cell>
          <cell r="W397" t="str">
            <v>Openbaar groen en (openlucht) recreatie</v>
          </cell>
        </row>
        <row r="398">
          <cell r="A398">
            <v>65704</v>
          </cell>
          <cell r="B398" t="str">
            <v>Speelvoorzieningen</v>
          </cell>
          <cell r="C398" t="str">
            <v>K</v>
          </cell>
          <cell r="D398">
            <v>2017</v>
          </cell>
          <cell r="E398">
            <v>2099</v>
          </cell>
          <cell r="F398">
            <v>0</v>
          </cell>
          <cell r="G398" t="str">
            <v>O</v>
          </cell>
          <cell r="H398"/>
          <cell r="I398"/>
          <cell r="J398">
            <v>6</v>
          </cell>
          <cell r="K398">
            <v>0</v>
          </cell>
          <cell r="L398"/>
          <cell r="M398"/>
          <cell r="N398"/>
          <cell r="O398"/>
          <cell r="P398"/>
          <cell r="Q398"/>
          <cell r="R398"/>
          <cell r="S398"/>
          <cell r="T398" t="str">
            <v>N</v>
          </cell>
          <cell r="U398" t="str">
            <v>J</v>
          </cell>
          <cell r="V398" t="str">
            <v>5.7</v>
          </cell>
          <cell r="W398" t="str">
            <v>Openbaar groen en (openlucht) recreatie</v>
          </cell>
        </row>
        <row r="399">
          <cell r="A399">
            <v>65710</v>
          </cell>
          <cell r="B399" t="str">
            <v>Natuur- en Landschapsbeheer</v>
          </cell>
          <cell r="C399" t="str">
            <v>K</v>
          </cell>
          <cell r="D399">
            <v>2017</v>
          </cell>
          <cell r="E399">
            <v>2099</v>
          </cell>
          <cell r="F399">
            <v>0</v>
          </cell>
          <cell r="G399" t="str">
            <v>O</v>
          </cell>
          <cell r="H399"/>
          <cell r="I399"/>
          <cell r="J399">
            <v>6</v>
          </cell>
          <cell r="K399">
            <v>0</v>
          </cell>
          <cell r="L399"/>
          <cell r="M399"/>
          <cell r="N399"/>
          <cell r="O399"/>
          <cell r="P399"/>
          <cell r="Q399"/>
          <cell r="R399"/>
          <cell r="S399"/>
          <cell r="T399" t="str">
            <v>N</v>
          </cell>
          <cell r="U399" t="str">
            <v>J</v>
          </cell>
          <cell r="V399" t="str">
            <v>5.7</v>
          </cell>
          <cell r="W399" t="str">
            <v>Openbaar groen en (openlucht) recreatie</v>
          </cell>
        </row>
        <row r="400">
          <cell r="A400">
            <v>65711</v>
          </cell>
          <cell r="B400" t="str">
            <v>Landbouwstructuur en Natuurontwikkeling</v>
          </cell>
          <cell r="C400" t="str">
            <v>K</v>
          </cell>
          <cell r="D400">
            <v>2017</v>
          </cell>
          <cell r="E400">
            <v>2099</v>
          </cell>
          <cell r="F400">
            <v>0</v>
          </cell>
          <cell r="G400" t="str">
            <v>O</v>
          </cell>
          <cell r="H400"/>
          <cell r="I400"/>
          <cell r="J400">
            <v>6</v>
          </cell>
          <cell r="K400">
            <v>0</v>
          </cell>
          <cell r="L400"/>
          <cell r="M400"/>
          <cell r="N400"/>
          <cell r="O400"/>
          <cell r="P400"/>
          <cell r="Q400"/>
          <cell r="R400"/>
          <cell r="S400"/>
          <cell r="T400" t="str">
            <v>N</v>
          </cell>
          <cell r="U400" t="str">
            <v>J</v>
          </cell>
          <cell r="V400" t="str">
            <v>5.7</v>
          </cell>
          <cell r="W400" t="str">
            <v>Openbaar groen en (openlucht) recreatie</v>
          </cell>
        </row>
        <row r="401">
          <cell r="A401">
            <v>65712</v>
          </cell>
          <cell r="B401" t="str">
            <v>Waterbeheer</v>
          </cell>
          <cell r="C401" t="str">
            <v>K</v>
          </cell>
          <cell r="D401">
            <v>2017</v>
          </cell>
          <cell r="E401">
            <v>2099</v>
          </cell>
          <cell r="F401">
            <v>0</v>
          </cell>
          <cell r="G401" t="str">
            <v>O</v>
          </cell>
          <cell r="H401"/>
          <cell r="I401"/>
          <cell r="J401">
            <v>6</v>
          </cell>
          <cell r="K401">
            <v>0</v>
          </cell>
          <cell r="L401"/>
          <cell r="M401"/>
          <cell r="N401"/>
          <cell r="O401"/>
          <cell r="P401"/>
          <cell r="Q401"/>
          <cell r="R401"/>
          <cell r="S401"/>
          <cell r="T401" t="str">
            <v>N</v>
          </cell>
          <cell r="U401" t="str">
            <v>J</v>
          </cell>
          <cell r="V401" t="str">
            <v>5.7</v>
          </cell>
          <cell r="W401" t="str">
            <v>Openbaar groen en (openlucht) recreatie</v>
          </cell>
        </row>
        <row r="402">
          <cell r="A402">
            <v>65713</v>
          </cell>
          <cell r="B402" t="str">
            <v>BBK (Openlucht) Recreatie</v>
          </cell>
          <cell r="C402" t="str">
            <v>K</v>
          </cell>
          <cell r="D402">
            <v>2017</v>
          </cell>
          <cell r="E402">
            <v>2099</v>
          </cell>
          <cell r="F402">
            <v>0</v>
          </cell>
          <cell r="G402" t="str">
            <v>O</v>
          </cell>
          <cell r="H402"/>
          <cell r="I402"/>
          <cell r="J402">
            <v>6</v>
          </cell>
          <cell r="K402">
            <v>0</v>
          </cell>
          <cell r="L402"/>
          <cell r="M402"/>
          <cell r="N402"/>
          <cell r="O402"/>
          <cell r="P402"/>
          <cell r="Q402"/>
          <cell r="R402"/>
          <cell r="S402"/>
          <cell r="T402" t="str">
            <v>N</v>
          </cell>
          <cell r="U402" t="str">
            <v>J</v>
          </cell>
          <cell r="V402" t="str">
            <v>5.7</v>
          </cell>
          <cell r="W402" t="str">
            <v>Openbaar groen en (openlucht) recreatie</v>
          </cell>
        </row>
        <row r="403">
          <cell r="A403">
            <v>65720</v>
          </cell>
          <cell r="B403" t="str">
            <v>Vervangen bomen en bosplantsoen onder act. drempel</v>
          </cell>
          <cell r="C403" t="str">
            <v>K</v>
          </cell>
          <cell r="D403">
            <v>2021</v>
          </cell>
          <cell r="E403">
            <v>2099</v>
          </cell>
          <cell r="F403">
            <v>0</v>
          </cell>
          <cell r="G403" t="str">
            <v>O</v>
          </cell>
          <cell r="H403"/>
          <cell r="I403"/>
          <cell r="J403">
            <v>6</v>
          </cell>
          <cell r="K403">
            <v>0</v>
          </cell>
          <cell r="L403"/>
          <cell r="M403"/>
          <cell r="N403"/>
          <cell r="O403"/>
          <cell r="P403"/>
          <cell r="Q403"/>
          <cell r="R403"/>
          <cell r="S403"/>
          <cell r="T403" t="str">
            <v>N</v>
          </cell>
          <cell r="U403" t="str">
            <v>J</v>
          </cell>
          <cell r="V403" t="str">
            <v>5.7</v>
          </cell>
          <cell r="W403" t="str">
            <v>Openbaar groen en (openlucht) recreatie</v>
          </cell>
        </row>
        <row r="404">
          <cell r="A404">
            <v>65730</v>
          </cell>
          <cell r="B404" t="str">
            <v>Buitenplaatsweg 4 Stallingsruimte</v>
          </cell>
          <cell r="C404" t="str">
            <v>K</v>
          </cell>
          <cell r="D404">
            <v>2025</v>
          </cell>
          <cell r="E404">
            <v>2099</v>
          </cell>
          <cell r="F404">
            <v>0</v>
          </cell>
          <cell r="G404" t="str">
            <v>O</v>
          </cell>
          <cell r="H404"/>
          <cell r="I404"/>
          <cell r="J404">
            <v>6</v>
          </cell>
          <cell r="K404">
            <v>0</v>
          </cell>
          <cell r="L404"/>
          <cell r="M404"/>
          <cell r="N404"/>
          <cell r="O404"/>
          <cell r="P404"/>
          <cell r="Q404"/>
          <cell r="R404"/>
          <cell r="S404"/>
          <cell r="T404" t="str">
            <v>N</v>
          </cell>
          <cell r="U404" t="str">
            <v>J</v>
          </cell>
          <cell r="V404" t="str">
            <v>5.7</v>
          </cell>
          <cell r="W404" t="str">
            <v>Openbaar groen en (openlucht) recreatie</v>
          </cell>
        </row>
        <row r="405">
          <cell r="A405">
            <v>66101</v>
          </cell>
          <cell r="B405" t="str">
            <v>BBK Samenkracht en burgerparticipatie</v>
          </cell>
          <cell r="C405" t="str">
            <v>K</v>
          </cell>
          <cell r="D405">
            <v>2017</v>
          </cell>
          <cell r="E405">
            <v>2099</v>
          </cell>
          <cell r="F405">
            <v>0</v>
          </cell>
          <cell r="G405" t="str">
            <v>O</v>
          </cell>
          <cell r="H405"/>
          <cell r="I405"/>
          <cell r="J405">
            <v>6</v>
          </cell>
          <cell r="K405">
            <v>0</v>
          </cell>
          <cell r="L405"/>
          <cell r="M405"/>
          <cell r="N405"/>
          <cell r="O405"/>
          <cell r="P405"/>
          <cell r="Q405"/>
          <cell r="R405"/>
          <cell r="S405"/>
          <cell r="T405" t="str">
            <v>N</v>
          </cell>
          <cell r="U405" t="str">
            <v>J</v>
          </cell>
          <cell r="V405" t="str">
            <v>6.1</v>
          </cell>
          <cell r="W405" t="str">
            <v>Samenkracht en burgerparticipatie</v>
          </cell>
        </row>
        <row r="406">
          <cell r="A406">
            <v>66102</v>
          </cell>
          <cell r="B406" t="str">
            <v>Ouderen en ouderenzorg en AMW</v>
          </cell>
          <cell r="C406" t="str">
            <v>K</v>
          </cell>
          <cell r="D406">
            <v>2017</v>
          </cell>
          <cell r="E406">
            <v>2099</v>
          </cell>
          <cell r="F406">
            <v>0</v>
          </cell>
          <cell r="G406" t="str">
            <v>O</v>
          </cell>
          <cell r="H406"/>
          <cell r="I406"/>
          <cell r="J406">
            <v>6</v>
          </cell>
          <cell r="K406">
            <v>0</v>
          </cell>
          <cell r="L406"/>
          <cell r="M406"/>
          <cell r="N406"/>
          <cell r="O406"/>
          <cell r="P406"/>
          <cell r="Q406"/>
          <cell r="R406"/>
          <cell r="S406"/>
          <cell r="T406" t="str">
            <v>N</v>
          </cell>
          <cell r="U406" t="str">
            <v>J</v>
          </cell>
          <cell r="V406" t="str">
            <v>6.1</v>
          </cell>
          <cell r="W406" t="str">
            <v>Samenkracht en burgerparticipatie</v>
          </cell>
        </row>
        <row r="407">
          <cell r="A407">
            <v>66103</v>
          </cell>
          <cell r="B407" t="str">
            <v>Jeugd en jongerenwerk</v>
          </cell>
          <cell r="C407" t="str">
            <v>K</v>
          </cell>
          <cell r="D407">
            <v>2017</v>
          </cell>
          <cell r="E407">
            <v>2099</v>
          </cell>
          <cell r="F407">
            <v>0</v>
          </cell>
          <cell r="G407" t="str">
            <v>O</v>
          </cell>
          <cell r="H407"/>
          <cell r="I407"/>
          <cell r="J407">
            <v>6</v>
          </cell>
          <cell r="K407">
            <v>0</v>
          </cell>
          <cell r="L407"/>
          <cell r="M407"/>
          <cell r="N407"/>
          <cell r="O407"/>
          <cell r="P407"/>
          <cell r="Q407"/>
          <cell r="R407"/>
          <cell r="S407"/>
          <cell r="T407" t="str">
            <v>N</v>
          </cell>
          <cell r="U407" t="str">
            <v>J</v>
          </cell>
          <cell r="V407" t="str">
            <v>6.1</v>
          </cell>
          <cell r="W407" t="str">
            <v>Samenkracht en burgerparticipatie</v>
          </cell>
        </row>
        <row r="408">
          <cell r="A408">
            <v>66104</v>
          </cell>
          <cell r="B408" t="str">
            <v>WMO beleid en voorzieningen</v>
          </cell>
          <cell r="C408" t="str">
            <v>K</v>
          </cell>
          <cell r="D408">
            <v>2017</v>
          </cell>
          <cell r="E408">
            <v>2099</v>
          </cell>
          <cell r="F408">
            <v>0</v>
          </cell>
          <cell r="G408" t="str">
            <v>O</v>
          </cell>
          <cell r="H408"/>
          <cell r="I408"/>
          <cell r="J408">
            <v>6</v>
          </cell>
          <cell r="K408">
            <v>0</v>
          </cell>
          <cell r="L408"/>
          <cell r="M408"/>
          <cell r="N408"/>
          <cell r="O408"/>
          <cell r="P408"/>
          <cell r="Q408"/>
          <cell r="R408"/>
          <cell r="S408"/>
          <cell r="T408" t="str">
            <v>N</v>
          </cell>
          <cell r="U408" t="str">
            <v>J</v>
          </cell>
          <cell r="V408" t="str">
            <v>6.1</v>
          </cell>
          <cell r="W408" t="str">
            <v>Samenkracht en burgerparticipatie</v>
          </cell>
        </row>
        <row r="409">
          <cell r="A409">
            <v>66105</v>
          </cell>
          <cell r="B409" t="str">
            <v>Ondersteuning mantelzorgers en vrijwilligers</v>
          </cell>
          <cell r="C409" t="str">
            <v>K</v>
          </cell>
          <cell r="D409">
            <v>2017</v>
          </cell>
          <cell r="E409">
            <v>2099</v>
          </cell>
          <cell r="F409">
            <v>0</v>
          </cell>
          <cell r="G409" t="str">
            <v>O</v>
          </cell>
          <cell r="H409"/>
          <cell r="I409"/>
          <cell r="J409">
            <v>6</v>
          </cell>
          <cell r="K409">
            <v>0</v>
          </cell>
          <cell r="L409"/>
          <cell r="M409"/>
          <cell r="N409"/>
          <cell r="O409"/>
          <cell r="P409"/>
          <cell r="Q409"/>
          <cell r="R409"/>
          <cell r="S409"/>
          <cell r="T409" t="str">
            <v>N</v>
          </cell>
          <cell r="U409" t="str">
            <v>J</v>
          </cell>
          <cell r="V409" t="str">
            <v>6.1</v>
          </cell>
          <cell r="W409" t="str">
            <v>Samenkracht en burgerparticipatie</v>
          </cell>
        </row>
        <row r="410">
          <cell r="A410">
            <v>66106</v>
          </cell>
          <cell r="B410" t="str">
            <v>Sociaal en cultureel werk</v>
          </cell>
          <cell r="C410" t="str">
            <v>K</v>
          </cell>
          <cell r="D410">
            <v>2017</v>
          </cell>
          <cell r="E410">
            <v>2099</v>
          </cell>
          <cell r="F410">
            <v>0</v>
          </cell>
          <cell r="G410" t="str">
            <v>O</v>
          </cell>
          <cell r="H410"/>
          <cell r="I410"/>
          <cell r="J410">
            <v>6</v>
          </cell>
          <cell r="K410">
            <v>0</v>
          </cell>
          <cell r="L410"/>
          <cell r="M410"/>
          <cell r="N410"/>
          <cell r="O410"/>
          <cell r="P410"/>
          <cell r="Q410"/>
          <cell r="R410"/>
          <cell r="S410"/>
          <cell r="T410" t="str">
            <v>N</v>
          </cell>
          <cell r="U410" t="str">
            <v>J</v>
          </cell>
          <cell r="V410" t="str">
            <v>6.1</v>
          </cell>
          <cell r="W410" t="str">
            <v>Samenkracht en burgerparticipatie</v>
          </cell>
        </row>
        <row r="411">
          <cell r="A411">
            <v>66108</v>
          </cell>
          <cell r="B411" t="str">
            <v>Accom.beh. jeugd en jongeren werk (Fort33)</v>
          </cell>
          <cell r="C411" t="str">
            <v>K</v>
          </cell>
          <cell r="D411">
            <v>2017</v>
          </cell>
          <cell r="E411">
            <v>2099</v>
          </cell>
          <cell r="F411">
            <v>0</v>
          </cell>
          <cell r="G411" t="str">
            <v>O</v>
          </cell>
          <cell r="H411"/>
          <cell r="I411"/>
          <cell r="J411">
            <v>6</v>
          </cell>
          <cell r="K411">
            <v>0</v>
          </cell>
          <cell r="L411"/>
          <cell r="M411"/>
          <cell r="N411"/>
          <cell r="O411"/>
          <cell r="P411"/>
          <cell r="Q411"/>
          <cell r="R411"/>
          <cell r="S411"/>
          <cell r="T411" t="str">
            <v>N</v>
          </cell>
          <cell r="U411" t="str">
            <v>J</v>
          </cell>
          <cell r="V411" t="str">
            <v>6.1</v>
          </cell>
          <cell r="W411" t="str">
            <v>Samenkracht en burgerparticipatie</v>
          </cell>
        </row>
        <row r="412">
          <cell r="A412">
            <v>66110</v>
          </cell>
          <cell r="B412" t="str">
            <v>Accomodatiebeheer buurt en wijkcentra De Til</v>
          </cell>
          <cell r="C412" t="str">
            <v>K</v>
          </cell>
          <cell r="D412">
            <v>2017</v>
          </cell>
          <cell r="E412">
            <v>2099</v>
          </cell>
          <cell r="F412">
            <v>0</v>
          </cell>
          <cell r="G412" t="str">
            <v>O</v>
          </cell>
          <cell r="H412"/>
          <cell r="I412"/>
          <cell r="J412">
            <v>6</v>
          </cell>
          <cell r="K412">
            <v>0</v>
          </cell>
          <cell r="L412"/>
          <cell r="M412"/>
          <cell r="N412"/>
          <cell r="O412"/>
          <cell r="P412"/>
          <cell r="Q412"/>
          <cell r="R412"/>
          <cell r="S412"/>
          <cell r="T412" t="str">
            <v>N</v>
          </cell>
          <cell r="U412" t="str">
            <v>J</v>
          </cell>
          <cell r="V412" t="str">
            <v>6.1</v>
          </cell>
          <cell r="W412" t="str">
            <v>Samenkracht en burgerparticipatie</v>
          </cell>
        </row>
        <row r="413">
          <cell r="A413">
            <v>66112</v>
          </cell>
          <cell r="B413" t="str">
            <v>Accommodatiebeheer buurt en wijkcentra De Moespot</v>
          </cell>
          <cell r="C413" t="str">
            <v>K</v>
          </cell>
          <cell r="D413">
            <v>2017</v>
          </cell>
          <cell r="E413">
            <v>2099</v>
          </cell>
          <cell r="F413">
            <v>0</v>
          </cell>
          <cell r="G413" t="str">
            <v>O</v>
          </cell>
          <cell r="H413"/>
          <cell r="I413"/>
          <cell r="J413">
            <v>6</v>
          </cell>
          <cell r="K413">
            <v>0</v>
          </cell>
          <cell r="L413"/>
          <cell r="M413"/>
          <cell r="N413"/>
          <cell r="O413"/>
          <cell r="P413"/>
          <cell r="Q413"/>
          <cell r="R413"/>
          <cell r="S413"/>
          <cell r="T413" t="str">
            <v>N</v>
          </cell>
          <cell r="U413" t="str">
            <v>J</v>
          </cell>
          <cell r="V413" t="str">
            <v>6.1</v>
          </cell>
          <cell r="W413" t="str">
            <v>Samenkracht en burgerparticipatie</v>
          </cell>
        </row>
        <row r="414">
          <cell r="A414">
            <v>66114</v>
          </cell>
          <cell r="B414" t="str">
            <v>Slachtofferhulp</v>
          </cell>
          <cell r="C414" t="str">
            <v>K</v>
          </cell>
          <cell r="D414">
            <v>2017</v>
          </cell>
          <cell r="E414">
            <v>2099</v>
          </cell>
          <cell r="F414">
            <v>0</v>
          </cell>
          <cell r="G414" t="str">
            <v>O</v>
          </cell>
          <cell r="H414"/>
          <cell r="I414"/>
          <cell r="J414">
            <v>6</v>
          </cell>
          <cell r="K414">
            <v>0</v>
          </cell>
          <cell r="L414"/>
          <cell r="M414"/>
          <cell r="N414"/>
          <cell r="O414"/>
          <cell r="P414"/>
          <cell r="Q414"/>
          <cell r="R414"/>
          <cell r="S414"/>
          <cell r="T414" t="str">
            <v>N</v>
          </cell>
          <cell r="U414" t="str">
            <v>J</v>
          </cell>
          <cell r="V414" t="str">
            <v>6.1</v>
          </cell>
          <cell r="W414" t="str">
            <v>Samenkracht en burgerparticipatie</v>
          </cell>
        </row>
        <row r="415">
          <cell r="A415">
            <v>66115</v>
          </cell>
          <cell r="B415" t="str">
            <v>Implementatieplan Soc.domein</v>
          </cell>
          <cell r="C415" t="str">
            <v>K</v>
          </cell>
          <cell r="D415">
            <v>2017</v>
          </cell>
          <cell r="E415">
            <v>2099</v>
          </cell>
          <cell r="F415">
            <v>0</v>
          </cell>
          <cell r="G415" t="str">
            <v>O</v>
          </cell>
          <cell r="H415"/>
          <cell r="I415"/>
          <cell r="J415">
            <v>6</v>
          </cell>
          <cell r="K415">
            <v>0</v>
          </cell>
          <cell r="L415"/>
          <cell r="M415"/>
          <cell r="N415"/>
          <cell r="O415"/>
          <cell r="P415"/>
          <cell r="Q415"/>
          <cell r="R415"/>
          <cell r="S415"/>
          <cell r="T415" t="str">
            <v>N</v>
          </cell>
          <cell r="U415" t="str">
            <v>J</v>
          </cell>
          <cell r="V415" t="str">
            <v>6.1</v>
          </cell>
          <cell r="W415" t="str">
            <v>Samenkracht en burgerparticipatie</v>
          </cell>
        </row>
        <row r="416">
          <cell r="A416">
            <v>66116</v>
          </cell>
          <cell r="B416" t="str">
            <v>Investering voorliggend veld en Pilots</v>
          </cell>
          <cell r="C416" t="str">
            <v>K</v>
          </cell>
          <cell r="D416">
            <v>2017</v>
          </cell>
          <cell r="E416">
            <v>2099</v>
          </cell>
          <cell r="F416">
            <v>0</v>
          </cell>
          <cell r="G416" t="str">
            <v>O</v>
          </cell>
          <cell r="H416"/>
          <cell r="I416"/>
          <cell r="J416">
            <v>6</v>
          </cell>
          <cell r="K416">
            <v>0</v>
          </cell>
          <cell r="L416"/>
          <cell r="M416"/>
          <cell r="N416"/>
          <cell r="O416"/>
          <cell r="P416"/>
          <cell r="Q416"/>
          <cell r="R416"/>
          <cell r="S416"/>
          <cell r="T416" t="str">
            <v>N</v>
          </cell>
          <cell r="U416" t="str">
            <v>J</v>
          </cell>
          <cell r="V416" t="str">
            <v>6.1</v>
          </cell>
          <cell r="W416" t="str">
            <v>Samenkracht en burgerparticipatie</v>
          </cell>
        </row>
        <row r="417">
          <cell r="A417">
            <v>66117</v>
          </cell>
          <cell r="B417" t="str">
            <v>BBK Accommodaties samenkracht en burgerpart.</v>
          </cell>
          <cell r="C417" t="str">
            <v>K</v>
          </cell>
          <cell r="D417">
            <v>2017</v>
          </cell>
          <cell r="E417">
            <v>2099</v>
          </cell>
          <cell r="F417">
            <v>0</v>
          </cell>
          <cell r="G417" t="str">
            <v>O</v>
          </cell>
          <cell r="H417"/>
          <cell r="I417"/>
          <cell r="J417">
            <v>6</v>
          </cell>
          <cell r="K417">
            <v>0</v>
          </cell>
          <cell r="L417"/>
          <cell r="M417"/>
          <cell r="N417"/>
          <cell r="O417"/>
          <cell r="P417"/>
          <cell r="Q417"/>
          <cell r="R417"/>
          <cell r="S417"/>
          <cell r="T417" t="str">
            <v>N</v>
          </cell>
          <cell r="U417" t="str">
            <v>J</v>
          </cell>
          <cell r="V417" t="str">
            <v>6.1</v>
          </cell>
          <cell r="W417" t="str">
            <v>Samenkracht en burgerparticipatie</v>
          </cell>
        </row>
        <row r="418">
          <cell r="A418">
            <v>66119</v>
          </cell>
          <cell r="B418" t="str">
            <v>Jeugd aan zet in crisistijd (COVID-19)</v>
          </cell>
          <cell r="C418" t="str">
            <v>K</v>
          </cell>
          <cell r="D418">
            <v>2020</v>
          </cell>
          <cell r="E418">
            <v>2099</v>
          </cell>
          <cell r="F418">
            <v>0</v>
          </cell>
          <cell r="G418" t="str">
            <v>O</v>
          </cell>
          <cell r="H418"/>
          <cell r="I418"/>
          <cell r="J418">
            <v>6</v>
          </cell>
          <cell r="K418">
            <v>0</v>
          </cell>
          <cell r="L418"/>
          <cell r="M418"/>
          <cell r="N418"/>
          <cell r="O418"/>
          <cell r="P418"/>
          <cell r="Q418"/>
          <cell r="R418"/>
          <cell r="S418"/>
          <cell r="T418" t="str">
            <v>N</v>
          </cell>
          <cell r="U418" t="str">
            <v>J</v>
          </cell>
          <cell r="V418" t="str">
            <v>6.1</v>
          </cell>
          <cell r="W418" t="str">
            <v>Samenkracht en burgerparticipatie</v>
          </cell>
        </row>
        <row r="419">
          <cell r="A419">
            <v>66122</v>
          </cell>
          <cell r="B419" t="str">
            <v>POO - Particuliere opvang Oekraine</v>
          </cell>
          <cell r="C419" t="str">
            <v>K</v>
          </cell>
          <cell r="D419">
            <v>2022</v>
          </cell>
          <cell r="E419">
            <v>2099</v>
          </cell>
          <cell r="F419">
            <v>0</v>
          </cell>
          <cell r="G419" t="str">
            <v>O</v>
          </cell>
          <cell r="H419"/>
          <cell r="I419"/>
          <cell r="J419">
            <v>6</v>
          </cell>
          <cell r="K419">
            <v>0</v>
          </cell>
          <cell r="L419"/>
          <cell r="M419"/>
          <cell r="N419"/>
          <cell r="O419"/>
          <cell r="P419"/>
          <cell r="Q419"/>
          <cell r="R419"/>
          <cell r="S419"/>
          <cell r="T419" t="str">
            <v>N</v>
          </cell>
          <cell r="U419" t="str">
            <v>J</v>
          </cell>
          <cell r="V419" t="str">
            <v>6.1</v>
          </cell>
          <cell r="W419" t="str">
            <v>Samenkracht en burgerparticipatie</v>
          </cell>
        </row>
        <row r="420">
          <cell r="A420">
            <v>66123</v>
          </cell>
          <cell r="B420" t="str">
            <v>GOO - AFAS Gem. opvang Oekraine</v>
          </cell>
          <cell r="C420" t="str">
            <v>K</v>
          </cell>
          <cell r="D420">
            <v>2022</v>
          </cell>
          <cell r="E420">
            <v>2099</v>
          </cell>
          <cell r="F420">
            <v>0</v>
          </cell>
          <cell r="G420" t="str">
            <v>O</v>
          </cell>
          <cell r="H420"/>
          <cell r="I420"/>
          <cell r="J420">
            <v>6</v>
          </cell>
          <cell r="K420">
            <v>0</v>
          </cell>
          <cell r="L420"/>
          <cell r="M420"/>
          <cell r="N420"/>
          <cell r="O420"/>
          <cell r="P420"/>
          <cell r="Q420"/>
          <cell r="R420"/>
          <cell r="S420"/>
          <cell r="T420" t="str">
            <v>N</v>
          </cell>
          <cell r="U420" t="str">
            <v>J</v>
          </cell>
          <cell r="V420" t="str">
            <v>6.1</v>
          </cell>
          <cell r="W420" t="str">
            <v>Samenkracht en burgerparticipatie</v>
          </cell>
        </row>
        <row r="421">
          <cell r="A421">
            <v>66124</v>
          </cell>
          <cell r="B421" t="str">
            <v>GOO - Overig Gem. opvang Oekraine</v>
          </cell>
          <cell r="C421" t="str">
            <v>K</v>
          </cell>
          <cell r="D421">
            <v>2022</v>
          </cell>
          <cell r="E421">
            <v>2099</v>
          </cell>
          <cell r="F421">
            <v>0</v>
          </cell>
          <cell r="G421" t="str">
            <v>O</v>
          </cell>
          <cell r="H421"/>
          <cell r="I421"/>
          <cell r="J421">
            <v>6</v>
          </cell>
          <cell r="K421">
            <v>0</v>
          </cell>
          <cell r="L421"/>
          <cell r="M421"/>
          <cell r="N421"/>
          <cell r="O421"/>
          <cell r="P421"/>
          <cell r="Q421"/>
          <cell r="R421"/>
          <cell r="S421"/>
          <cell r="T421" t="str">
            <v>N</v>
          </cell>
          <cell r="U421" t="str">
            <v>J</v>
          </cell>
          <cell r="V421" t="str">
            <v>6.1</v>
          </cell>
          <cell r="W421" t="str">
            <v>Samenkracht en burgerparticipatie</v>
          </cell>
        </row>
        <row r="422">
          <cell r="A422">
            <v>66125</v>
          </cell>
          <cell r="B422" t="str">
            <v>Opvang alleenst. minderjarige vreemdelingen (AMV)</v>
          </cell>
          <cell r="C422" t="str">
            <v>K</v>
          </cell>
          <cell r="D422">
            <v>2022</v>
          </cell>
          <cell r="E422">
            <v>2099</v>
          </cell>
          <cell r="F422">
            <v>0</v>
          </cell>
          <cell r="G422" t="str">
            <v>O</v>
          </cell>
          <cell r="H422"/>
          <cell r="I422"/>
          <cell r="J422">
            <v>6</v>
          </cell>
          <cell r="K422">
            <v>0</v>
          </cell>
          <cell r="L422"/>
          <cell r="M422"/>
          <cell r="N422"/>
          <cell r="O422"/>
          <cell r="P422"/>
          <cell r="Q422"/>
          <cell r="R422"/>
          <cell r="S422"/>
          <cell r="T422" t="str">
            <v>N</v>
          </cell>
          <cell r="U422" t="str">
            <v>J</v>
          </cell>
          <cell r="V422" t="str">
            <v>6.1</v>
          </cell>
          <cell r="W422" t="str">
            <v>Samenkracht en burgerparticipatie</v>
          </cell>
        </row>
        <row r="423">
          <cell r="A423">
            <v>66128</v>
          </cell>
          <cell r="B423" t="str">
            <v>Kansrijke Start</v>
          </cell>
          <cell r="C423" t="str">
            <v>K</v>
          </cell>
          <cell r="D423">
            <v>2023</v>
          </cell>
          <cell r="E423">
            <v>2099</v>
          </cell>
          <cell r="F423">
            <v>0</v>
          </cell>
          <cell r="G423" t="str">
            <v>O</v>
          </cell>
          <cell r="H423"/>
          <cell r="I423"/>
          <cell r="J423">
            <v>6</v>
          </cell>
          <cell r="K423">
            <v>0</v>
          </cell>
          <cell r="L423"/>
          <cell r="M423"/>
          <cell r="N423"/>
          <cell r="O423"/>
          <cell r="P423"/>
          <cell r="Q423"/>
          <cell r="R423"/>
          <cell r="S423"/>
          <cell r="T423" t="str">
            <v>N</v>
          </cell>
          <cell r="U423" t="str">
            <v>J</v>
          </cell>
          <cell r="V423" t="str">
            <v>6.1</v>
          </cell>
          <cell r="W423" t="str">
            <v>Samenkracht en burgerparticipatie</v>
          </cell>
        </row>
        <row r="424">
          <cell r="A424">
            <v>66129</v>
          </cell>
          <cell r="B424" t="str">
            <v>Versterken sociale basis</v>
          </cell>
          <cell r="C424" t="str">
            <v>K</v>
          </cell>
          <cell r="D424">
            <v>2023</v>
          </cell>
          <cell r="E424">
            <v>2099</v>
          </cell>
          <cell r="F424">
            <v>0</v>
          </cell>
          <cell r="G424" t="str">
            <v>O</v>
          </cell>
          <cell r="H424"/>
          <cell r="I424"/>
          <cell r="J424">
            <v>6</v>
          </cell>
          <cell r="K424">
            <v>0</v>
          </cell>
          <cell r="L424"/>
          <cell r="M424"/>
          <cell r="N424"/>
          <cell r="O424"/>
          <cell r="P424"/>
          <cell r="Q424"/>
          <cell r="R424"/>
          <cell r="S424"/>
          <cell r="T424" t="str">
            <v>N</v>
          </cell>
          <cell r="U424" t="str">
            <v>J</v>
          </cell>
          <cell r="V424" t="str">
            <v>6.1</v>
          </cell>
          <cell r="W424" t="str">
            <v>Samenkracht en burgerparticipatie</v>
          </cell>
        </row>
        <row r="425">
          <cell r="A425">
            <v>66130</v>
          </cell>
          <cell r="B425" t="str">
            <v>Mantelzorg</v>
          </cell>
          <cell r="C425" t="str">
            <v>K</v>
          </cell>
          <cell r="D425">
            <v>2023</v>
          </cell>
          <cell r="E425">
            <v>2099</v>
          </cell>
          <cell r="F425">
            <v>0</v>
          </cell>
          <cell r="G425" t="str">
            <v>O</v>
          </cell>
          <cell r="H425"/>
          <cell r="I425"/>
          <cell r="J425">
            <v>6</v>
          </cell>
          <cell r="K425">
            <v>0</v>
          </cell>
          <cell r="L425"/>
          <cell r="M425"/>
          <cell r="N425"/>
          <cell r="O425"/>
          <cell r="P425"/>
          <cell r="Q425"/>
          <cell r="R425"/>
          <cell r="S425"/>
          <cell r="T425" t="str">
            <v>N</v>
          </cell>
          <cell r="U425" t="str">
            <v>J</v>
          </cell>
          <cell r="V425" t="str">
            <v>6.1</v>
          </cell>
          <cell r="W425" t="str">
            <v>Samenkracht en burgerparticipatie</v>
          </cell>
        </row>
        <row r="426">
          <cell r="A426">
            <v>66131</v>
          </cell>
          <cell r="B426" t="str">
            <v>Eén tegen Eenzaamheid</v>
          </cell>
          <cell r="C426" t="str">
            <v>K</v>
          </cell>
          <cell r="D426">
            <v>2023</v>
          </cell>
          <cell r="E426">
            <v>2099</v>
          </cell>
          <cell r="F426">
            <v>0</v>
          </cell>
          <cell r="G426" t="str">
            <v>O</v>
          </cell>
          <cell r="H426"/>
          <cell r="I426"/>
          <cell r="J426">
            <v>6</v>
          </cell>
          <cell r="K426">
            <v>0</v>
          </cell>
          <cell r="L426"/>
          <cell r="M426"/>
          <cell r="N426"/>
          <cell r="O426"/>
          <cell r="P426"/>
          <cell r="Q426"/>
          <cell r="R426"/>
          <cell r="S426"/>
          <cell r="T426" t="str">
            <v>N</v>
          </cell>
          <cell r="U426" t="str">
            <v>J</v>
          </cell>
          <cell r="V426" t="str">
            <v>6.1</v>
          </cell>
          <cell r="W426" t="str">
            <v>Samenkracht en burgerparticipatie</v>
          </cell>
        </row>
        <row r="427">
          <cell r="A427">
            <v>66132</v>
          </cell>
          <cell r="B427" t="str">
            <v>Welzijn op recept</v>
          </cell>
          <cell r="C427" t="str">
            <v>K</v>
          </cell>
          <cell r="D427">
            <v>2023</v>
          </cell>
          <cell r="E427">
            <v>2099</v>
          </cell>
          <cell r="F427">
            <v>0</v>
          </cell>
          <cell r="G427" t="str">
            <v>O</v>
          </cell>
          <cell r="H427"/>
          <cell r="I427"/>
          <cell r="J427">
            <v>6</v>
          </cell>
          <cell r="K427">
            <v>0</v>
          </cell>
          <cell r="L427"/>
          <cell r="M427"/>
          <cell r="N427"/>
          <cell r="O427"/>
          <cell r="P427"/>
          <cell r="Q427"/>
          <cell r="R427"/>
          <cell r="S427"/>
          <cell r="T427" t="str">
            <v>N</v>
          </cell>
          <cell r="U427" t="str">
            <v>J</v>
          </cell>
          <cell r="V427" t="str">
            <v>6.1</v>
          </cell>
          <cell r="W427" t="str">
            <v>Samenkracht en burgerparticipatie</v>
          </cell>
        </row>
        <row r="428">
          <cell r="A428">
            <v>66135</v>
          </cell>
          <cell r="B428" t="str">
            <v>Rondkomen (beleidskader SD)</v>
          </cell>
          <cell r="C428" t="str">
            <v>K</v>
          </cell>
          <cell r="D428">
            <v>2024</v>
          </cell>
          <cell r="E428">
            <v>2099</v>
          </cell>
          <cell r="F428">
            <v>0</v>
          </cell>
          <cell r="G428" t="str">
            <v>O</v>
          </cell>
          <cell r="H428"/>
          <cell r="I428"/>
          <cell r="J428">
            <v>6</v>
          </cell>
          <cell r="K428">
            <v>0</v>
          </cell>
          <cell r="L428"/>
          <cell r="M428"/>
          <cell r="N428"/>
          <cell r="O428"/>
          <cell r="P428"/>
          <cell r="Q428"/>
          <cell r="R428"/>
          <cell r="S428"/>
          <cell r="T428" t="str">
            <v>N</v>
          </cell>
          <cell r="U428" t="str">
            <v>J</v>
          </cell>
          <cell r="V428" t="str">
            <v>6.1</v>
          </cell>
          <cell r="W428" t="str">
            <v>Samenkracht en burgerparticipatie</v>
          </cell>
        </row>
        <row r="429">
          <cell r="A429">
            <v>66136</v>
          </cell>
          <cell r="B429" t="str">
            <v>Wonen en Zorg (beleidskader SD)</v>
          </cell>
          <cell r="C429" t="str">
            <v>K</v>
          </cell>
          <cell r="D429">
            <v>2024</v>
          </cell>
          <cell r="E429">
            <v>2099</v>
          </cell>
          <cell r="F429">
            <v>0</v>
          </cell>
          <cell r="G429" t="str">
            <v>O</v>
          </cell>
          <cell r="H429"/>
          <cell r="I429"/>
          <cell r="J429">
            <v>6</v>
          </cell>
          <cell r="K429">
            <v>0</v>
          </cell>
          <cell r="L429"/>
          <cell r="M429"/>
          <cell r="N429"/>
          <cell r="O429"/>
          <cell r="P429"/>
          <cell r="Q429"/>
          <cell r="R429"/>
          <cell r="S429"/>
          <cell r="T429" t="str">
            <v>N</v>
          </cell>
          <cell r="U429" t="str">
            <v>J</v>
          </cell>
          <cell r="V429" t="str">
            <v>6.1</v>
          </cell>
          <cell r="W429" t="str">
            <v>Samenkracht en burgerparticipatie</v>
          </cell>
        </row>
        <row r="430">
          <cell r="A430">
            <v>66137</v>
          </cell>
          <cell r="B430" t="str">
            <v>Verbindend netwerk (beleidskader SD)</v>
          </cell>
          <cell r="C430" t="str">
            <v>K</v>
          </cell>
          <cell r="D430">
            <v>2024</v>
          </cell>
          <cell r="E430">
            <v>2099</v>
          </cell>
          <cell r="F430">
            <v>0</v>
          </cell>
          <cell r="G430" t="str">
            <v>O</v>
          </cell>
          <cell r="H430"/>
          <cell r="I430"/>
          <cell r="J430">
            <v>6</v>
          </cell>
          <cell r="K430">
            <v>0</v>
          </cell>
          <cell r="L430"/>
          <cell r="M430"/>
          <cell r="N430"/>
          <cell r="O430"/>
          <cell r="P430"/>
          <cell r="Q430"/>
          <cell r="R430"/>
          <cell r="S430"/>
          <cell r="T430" t="str">
            <v>N</v>
          </cell>
          <cell r="U430" t="str">
            <v>J</v>
          </cell>
          <cell r="V430" t="str">
            <v>6.1</v>
          </cell>
          <cell r="W430" t="str">
            <v>Samenkracht en burgerparticipatie</v>
          </cell>
        </row>
        <row r="431">
          <cell r="A431">
            <v>66138</v>
          </cell>
          <cell r="B431" t="str">
            <v>Vrijwilligers (beleidskader SD)</v>
          </cell>
          <cell r="C431" t="str">
            <v>K</v>
          </cell>
          <cell r="D431">
            <v>2024</v>
          </cell>
          <cell r="E431">
            <v>2099</v>
          </cell>
          <cell r="F431">
            <v>0</v>
          </cell>
          <cell r="G431" t="str">
            <v>O</v>
          </cell>
          <cell r="H431"/>
          <cell r="I431"/>
          <cell r="J431">
            <v>6</v>
          </cell>
          <cell r="K431">
            <v>0</v>
          </cell>
          <cell r="L431"/>
          <cell r="M431"/>
          <cell r="N431"/>
          <cell r="O431"/>
          <cell r="P431"/>
          <cell r="Q431"/>
          <cell r="R431"/>
          <cell r="S431"/>
          <cell r="T431" t="str">
            <v>N</v>
          </cell>
          <cell r="U431" t="str">
            <v>J</v>
          </cell>
          <cell r="V431" t="str">
            <v>6.1</v>
          </cell>
          <cell r="W431" t="str">
            <v>Samenkracht en burgerparticipatie</v>
          </cell>
        </row>
        <row r="432">
          <cell r="A432">
            <v>66139</v>
          </cell>
          <cell r="B432" t="str">
            <v>Leefstijl- sport en bewegen (beleidskader SD)</v>
          </cell>
          <cell r="C432" t="str">
            <v>K</v>
          </cell>
          <cell r="D432">
            <v>2024</v>
          </cell>
          <cell r="E432">
            <v>2099</v>
          </cell>
          <cell r="F432">
            <v>0</v>
          </cell>
          <cell r="G432" t="str">
            <v>O</v>
          </cell>
          <cell r="H432"/>
          <cell r="I432"/>
          <cell r="J432">
            <v>6</v>
          </cell>
          <cell r="K432">
            <v>0</v>
          </cell>
          <cell r="L432"/>
          <cell r="M432"/>
          <cell r="N432"/>
          <cell r="O432"/>
          <cell r="P432"/>
          <cell r="Q432"/>
          <cell r="R432"/>
          <cell r="S432"/>
          <cell r="T432" t="str">
            <v>N</v>
          </cell>
          <cell r="U432" t="str">
            <v>J</v>
          </cell>
          <cell r="V432" t="str">
            <v>6.1</v>
          </cell>
          <cell r="W432" t="str">
            <v>Samenkracht en burgerparticipatie</v>
          </cell>
        </row>
        <row r="433">
          <cell r="A433">
            <v>66140</v>
          </cell>
          <cell r="B433" t="str">
            <v>Opvoeden en opgroeien (beleidskader SD)</v>
          </cell>
          <cell r="C433" t="str">
            <v>K</v>
          </cell>
          <cell r="D433">
            <v>2024</v>
          </cell>
          <cell r="E433">
            <v>2099</v>
          </cell>
          <cell r="F433">
            <v>0</v>
          </cell>
          <cell r="G433" t="str">
            <v>O</v>
          </cell>
          <cell r="H433"/>
          <cell r="I433"/>
          <cell r="J433">
            <v>6</v>
          </cell>
          <cell r="K433">
            <v>0</v>
          </cell>
          <cell r="L433"/>
          <cell r="M433"/>
          <cell r="N433"/>
          <cell r="O433"/>
          <cell r="P433"/>
          <cell r="Q433"/>
          <cell r="R433"/>
          <cell r="S433"/>
          <cell r="T433" t="str">
            <v>N</v>
          </cell>
          <cell r="U433" t="str">
            <v>J</v>
          </cell>
          <cell r="V433" t="str">
            <v>6.1</v>
          </cell>
          <cell r="W433" t="str">
            <v>Samenkracht en burgerparticipatie</v>
          </cell>
        </row>
        <row r="434">
          <cell r="A434">
            <v>66141</v>
          </cell>
          <cell r="B434" t="str">
            <v>Toekomstbestendig ondersteunen (beleidskader SD)</v>
          </cell>
          <cell r="C434" t="str">
            <v>K</v>
          </cell>
          <cell r="D434">
            <v>2024</v>
          </cell>
          <cell r="E434">
            <v>2099</v>
          </cell>
          <cell r="F434">
            <v>0</v>
          </cell>
          <cell r="G434" t="str">
            <v>O</v>
          </cell>
          <cell r="H434"/>
          <cell r="I434"/>
          <cell r="J434">
            <v>6</v>
          </cell>
          <cell r="K434">
            <v>0</v>
          </cell>
          <cell r="L434"/>
          <cell r="M434"/>
          <cell r="N434"/>
          <cell r="O434"/>
          <cell r="P434"/>
          <cell r="Q434"/>
          <cell r="R434"/>
          <cell r="S434"/>
          <cell r="T434" t="str">
            <v>N</v>
          </cell>
          <cell r="U434" t="str">
            <v>J</v>
          </cell>
          <cell r="V434" t="str">
            <v>6.1</v>
          </cell>
          <cell r="W434" t="str">
            <v>Samenkracht en burgerparticipatie</v>
          </cell>
        </row>
        <row r="435">
          <cell r="A435">
            <v>66201</v>
          </cell>
          <cell r="B435" t="str">
            <v>BBK Wijkteams</v>
          </cell>
          <cell r="C435" t="str">
            <v>K</v>
          </cell>
          <cell r="D435">
            <v>2025</v>
          </cell>
          <cell r="E435">
            <v>2099</v>
          </cell>
          <cell r="F435">
            <v>0</v>
          </cell>
          <cell r="G435" t="str">
            <v>O</v>
          </cell>
          <cell r="H435"/>
          <cell r="I435"/>
          <cell r="J435">
            <v>6</v>
          </cell>
          <cell r="K435">
            <v>0</v>
          </cell>
          <cell r="L435"/>
          <cell r="M435"/>
          <cell r="N435"/>
          <cell r="O435"/>
          <cell r="P435"/>
          <cell r="Q435"/>
          <cell r="R435"/>
          <cell r="S435"/>
          <cell r="T435" t="str">
            <v>N</v>
          </cell>
          <cell r="U435" t="str">
            <v>J</v>
          </cell>
          <cell r="V435" t="str">
            <v>6.23</v>
          </cell>
          <cell r="W435" t="str">
            <v>Toegang en eerstelijnsvoorzieningen Integraal</v>
          </cell>
        </row>
        <row r="436">
          <cell r="A436">
            <v>66201</v>
          </cell>
          <cell r="B436" t="str">
            <v>BBK Wijkteams</v>
          </cell>
          <cell r="C436" t="str">
            <v>K</v>
          </cell>
          <cell r="D436">
            <v>2017</v>
          </cell>
          <cell r="E436">
            <v>2024</v>
          </cell>
          <cell r="F436">
            <v>0</v>
          </cell>
          <cell r="G436" t="str">
            <v>O</v>
          </cell>
          <cell r="H436"/>
          <cell r="I436"/>
          <cell r="J436">
            <v>6</v>
          </cell>
          <cell r="K436">
            <v>0</v>
          </cell>
          <cell r="L436"/>
          <cell r="M436"/>
          <cell r="N436"/>
          <cell r="O436"/>
          <cell r="P436"/>
          <cell r="Q436"/>
          <cell r="R436"/>
          <cell r="S436"/>
          <cell r="T436" t="str">
            <v>N</v>
          </cell>
          <cell r="U436" t="str">
            <v>J</v>
          </cell>
          <cell r="V436" t="str">
            <v>6.2</v>
          </cell>
          <cell r="W436" t="str">
            <v>Toegang en eerstelijnsvoorzieningen</v>
          </cell>
        </row>
        <row r="437">
          <cell r="A437">
            <v>66202</v>
          </cell>
          <cell r="B437" t="str">
            <v>Informatie, advies en cliëntondersteuning</v>
          </cell>
          <cell r="C437" t="str">
            <v>K</v>
          </cell>
          <cell r="D437">
            <v>2025</v>
          </cell>
          <cell r="E437">
            <v>2099</v>
          </cell>
          <cell r="F437">
            <v>0</v>
          </cell>
          <cell r="G437" t="str">
            <v>O</v>
          </cell>
          <cell r="H437"/>
          <cell r="I437"/>
          <cell r="J437">
            <v>6</v>
          </cell>
          <cell r="K437">
            <v>0</v>
          </cell>
          <cell r="L437"/>
          <cell r="M437"/>
          <cell r="N437"/>
          <cell r="O437"/>
          <cell r="P437"/>
          <cell r="Q437"/>
          <cell r="R437"/>
          <cell r="S437"/>
          <cell r="T437" t="str">
            <v>N</v>
          </cell>
          <cell r="U437" t="str">
            <v>J</v>
          </cell>
          <cell r="V437" t="str">
            <v>6.23</v>
          </cell>
          <cell r="W437" t="str">
            <v>Toegang en eerstelijnsvoorzieningen Integraal</v>
          </cell>
        </row>
        <row r="438">
          <cell r="A438">
            <v>66202</v>
          </cell>
          <cell r="B438" t="str">
            <v>Informatie, advies en cliëntondersteuning</v>
          </cell>
          <cell r="C438" t="str">
            <v>K</v>
          </cell>
          <cell r="D438">
            <v>2017</v>
          </cell>
          <cell r="E438">
            <v>2024</v>
          </cell>
          <cell r="F438">
            <v>0</v>
          </cell>
          <cell r="G438" t="str">
            <v>O</v>
          </cell>
          <cell r="H438"/>
          <cell r="I438"/>
          <cell r="J438">
            <v>6</v>
          </cell>
          <cell r="K438">
            <v>0</v>
          </cell>
          <cell r="L438"/>
          <cell r="M438"/>
          <cell r="N438"/>
          <cell r="O438"/>
          <cell r="P438"/>
          <cell r="Q438"/>
          <cell r="R438"/>
          <cell r="S438"/>
          <cell r="T438" t="str">
            <v>N</v>
          </cell>
          <cell r="U438" t="str">
            <v>J</v>
          </cell>
          <cell r="V438" t="str">
            <v>6.2</v>
          </cell>
          <cell r="W438" t="str">
            <v>Toegang en eerstelijnsvoorzieningen</v>
          </cell>
        </row>
        <row r="439">
          <cell r="A439">
            <v>66203</v>
          </cell>
          <cell r="B439" t="str">
            <v>Sociaal team</v>
          </cell>
          <cell r="C439" t="str">
            <v>K</v>
          </cell>
          <cell r="D439">
            <v>2025</v>
          </cell>
          <cell r="E439">
            <v>2099</v>
          </cell>
          <cell r="F439">
            <v>0</v>
          </cell>
          <cell r="G439" t="str">
            <v>O</v>
          </cell>
          <cell r="H439"/>
          <cell r="I439"/>
          <cell r="J439">
            <v>6</v>
          </cell>
          <cell r="K439">
            <v>0</v>
          </cell>
          <cell r="L439"/>
          <cell r="M439"/>
          <cell r="N439"/>
          <cell r="O439"/>
          <cell r="P439"/>
          <cell r="Q439"/>
          <cell r="R439"/>
          <cell r="S439"/>
          <cell r="T439" t="str">
            <v>N</v>
          </cell>
          <cell r="U439" t="str">
            <v>J</v>
          </cell>
          <cell r="V439" t="str">
            <v>6.21</v>
          </cell>
          <cell r="W439" t="str">
            <v>Toegang en eerstelijnsvoorzieningen WMO</v>
          </cell>
        </row>
        <row r="440">
          <cell r="A440">
            <v>66203</v>
          </cell>
          <cell r="B440" t="str">
            <v>Sociaal team</v>
          </cell>
          <cell r="C440" t="str">
            <v>K</v>
          </cell>
          <cell r="D440">
            <v>2017</v>
          </cell>
          <cell r="E440">
            <v>2024</v>
          </cell>
          <cell r="F440">
            <v>0</v>
          </cell>
          <cell r="G440" t="str">
            <v>O</v>
          </cell>
          <cell r="H440"/>
          <cell r="I440"/>
          <cell r="J440">
            <v>6</v>
          </cell>
          <cell r="K440">
            <v>0</v>
          </cell>
          <cell r="L440"/>
          <cell r="M440"/>
          <cell r="N440"/>
          <cell r="O440"/>
          <cell r="P440"/>
          <cell r="Q440"/>
          <cell r="R440"/>
          <cell r="S440"/>
          <cell r="T440" t="str">
            <v>N</v>
          </cell>
          <cell r="U440" t="str">
            <v>J</v>
          </cell>
          <cell r="V440" t="str">
            <v>6.2</v>
          </cell>
          <cell r="W440" t="str">
            <v>Toegang en eerstelijnsvoorzieningen</v>
          </cell>
        </row>
        <row r="441">
          <cell r="A441">
            <v>66204</v>
          </cell>
          <cell r="B441" t="str">
            <v>Opvoeden en opgroeien</v>
          </cell>
          <cell r="C441" t="str">
            <v>K</v>
          </cell>
          <cell r="D441">
            <v>2025</v>
          </cell>
          <cell r="E441">
            <v>2099</v>
          </cell>
          <cell r="F441">
            <v>0</v>
          </cell>
          <cell r="G441" t="str">
            <v>O</v>
          </cell>
          <cell r="H441"/>
          <cell r="I441"/>
          <cell r="J441">
            <v>6</v>
          </cell>
          <cell r="K441">
            <v>0</v>
          </cell>
          <cell r="L441"/>
          <cell r="M441"/>
          <cell r="N441"/>
          <cell r="O441"/>
          <cell r="P441"/>
          <cell r="Q441"/>
          <cell r="R441"/>
          <cell r="S441"/>
          <cell r="T441" t="str">
            <v>N</v>
          </cell>
          <cell r="U441" t="str">
            <v>J</v>
          </cell>
          <cell r="V441" t="str">
            <v>6.22</v>
          </cell>
          <cell r="W441" t="str">
            <v>Toegang en eerstelijnsvoorzieningen Jeugd</v>
          </cell>
        </row>
        <row r="442">
          <cell r="A442">
            <v>66204</v>
          </cell>
          <cell r="B442" t="str">
            <v>Opvoeden en opgroeien</v>
          </cell>
          <cell r="C442" t="str">
            <v>K</v>
          </cell>
          <cell r="D442">
            <v>2017</v>
          </cell>
          <cell r="E442">
            <v>2024</v>
          </cell>
          <cell r="F442">
            <v>0</v>
          </cell>
          <cell r="G442" t="str">
            <v>O</v>
          </cell>
          <cell r="H442"/>
          <cell r="I442"/>
          <cell r="J442">
            <v>6</v>
          </cell>
          <cell r="K442">
            <v>0</v>
          </cell>
          <cell r="L442"/>
          <cell r="M442"/>
          <cell r="N442"/>
          <cell r="O442"/>
          <cell r="P442"/>
          <cell r="Q442"/>
          <cell r="R442"/>
          <cell r="S442"/>
          <cell r="T442" t="str">
            <v>N</v>
          </cell>
          <cell r="U442" t="str">
            <v>J</v>
          </cell>
          <cell r="V442" t="str">
            <v>6.2</v>
          </cell>
          <cell r="W442" t="str">
            <v>Toegang en eerstelijnsvoorzieningen</v>
          </cell>
        </row>
        <row r="443">
          <cell r="A443">
            <v>66301</v>
          </cell>
          <cell r="B443" t="str">
            <v>BBK Inkomensregelingen</v>
          </cell>
          <cell r="C443" t="str">
            <v>K</v>
          </cell>
          <cell r="D443">
            <v>2017</v>
          </cell>
          <cell r="E443">
            <v>2099</v>
          </cell>
          <cell r="F443">
            <v>0</v>
          </cell>
          <cell r="G443" t="str">
            <v>O</v>
          </cell>
          <cell r="H443"/>
          <cell r="I443"/>
          <cell r="J443">
            <v>6</v>
          </cell>
          <cell r="K443">
            <v>0</v>
          </cell>
          <cell r="L443"/>
          <cell r="M443"/>
          <cell r="N443"/>
          <cell r="O443"/>
          <cell r="P443"/>
          <cell r="Q443"/>
          <cell r="R443"/>
          <cell r="S443"/>
          <cell r="T443" t="str">
            <v>N</v>
          </cell>
          <cell r="U443" t="str">
            <v>J</v>
          </cell>
          <cell r="V443" t="str">
            <v>6.3</v>
          </cell>
          <cell r="W443" t="str">
            <v>Inkomensregelingen</v>
          </cell>
        </row>
        <row r="444">
          <cell r="A444">
            <v>66302</v>
          </cell>
          <cell r="B444" t="str">
            <v>Bijstandsuitkeringen Participatiewet</v>
          </cell>
          <cell r="C444" t="str">
            <v>K</v>
          </cell>
          <cell r="D444">
            <v>2017</v>
          </cell>
          <cell r="E444">
            <v>2099</v>
          </cell>
          <cell r="F444">
            <v>0</v>
          </cell>
          <cell r="G444" t="str">
            <v>O</v>
          </cell>
          <cell r="H444"/>
          <cell r="I444"/>
          <cell r="J444">
            <v>6</v>
          </cell>
          <cell r="K444">
            <v>0</v>
          </cell>
          <cell r="L444"/>
          <cell r="M444"/>
          <cell r="N444"/>
          <cell r="O444"/>
          <cell r="P444"/>
          <cell r="Q444"/>
          <cell r="R444"/>
          <cell r="S444"/>
          <cell r="T444" t="str">
            <v>N</v>
          </cell>
          <cell r="U444" t="str">
            <v>J</v>
          </cell>
          <cell r="V444" t="str">
            <v>6.3</v>
          </cell>
          <cell r="W444" t="str">
            <v>Inkomensregelingen</v>
          </cell>
        </row>
        <row r="445">
          <cell r="A445">
            <v>66303</v>
          </cell>
          <cell r="B445" t="str">
            <v>Uitkeringen BBZ</v>
          </cell>
          <cell r="C445" t="str">
            <v>K</v>
          </cell>
          <cell r="D445">
            <v>2017</v>
          </cell>
          <cell r="E445">
            <v>2099</v>
          </cell>
          <cell r="F445">
            <v>0</v>
          </cell>
          <cell r="G445" t="str">
            <v>O</v>
          </cell>
          <cell r="H445"/>
          <cell r="I445"/>
          <cell r="J445">
            <v>6</v>
          </cell>
          <cell r="K445">
            <v>0</v>
          </cell>
          <cell r="L445"/>
          <cell r="M445"/>
          <cell r="N445"/>
          <cell r="O445"/>
          <cell r="P445"/>
          <cell r="Q445"/>
          <cell r="R445"/>
          <cell r="S445"/>
          <cell r="T445" t="str">
            <v>N</v>
          </cell>
          <cell r="U445" t="str">
            <v>J</v>
          </cell>
          <cell r="V445" t="str">
            <v>6.3</v>
          </cell>
          <cell r="W445" t="str">
            <v>Inkomensregelingen</v>
          </cell>
        </row>
        <row r="446">
          <cell r="A446">
            <v>66304</v>
          </cell>
          <cell r="B446" t="str">
            <v>Bijzondere bijstand</v>
          </cell>
          <cell r="C446" t="str">
            <v>K</v>
          </cell>
          <cell r="D446">
            <v>2017</v>
          </cell>
          <cell r="E446">
            <v>2099</v>
          </cell>
          <cell r="F446">
            <v>0</v>
          </cell>
          <cell r="G446" t="str">
            <v>O</v>
          </cell>
          <cell r="H446"/>
          <cell r="I446"/>
          <cell r="J446">
            <v>6</v>
          </cell>
          <cell r="K446">
            <v>0</v>
          </cell>
          <cell r="L446"/>
          <cell r="M446"/>
          <cell r="N446"/>
          <cell r="O446"/>
          <cell r="P446"/>
          <cell r="Q446"/>
          <cell r="R446"/>
          <cell r="S446"/>
          <cell r="T446" t="str">
            <v>N</v>
          </cell>
          <cell r="U446" t="str">
            <v>J</v>
          </cell>
          <cell r="V446" t="str">
            <v>6.3</v>
          </cell>
          <cell r="W446" t="str">
            <v>Inkomensregelingen</v>
          </cell>
        </row>
        <row r="447">
          <cell r="A447">
            <v>66305</v>
          </cell>
          <cell r="B447" t="str">
            <v>Gemeentelijk armoedebeleid</v>
          </cell>
          <cell r="C447" t="str">
            <v>K</v>
          </cell>
          <cell r="D447">
            <v>2017</v>
          </cell>
          <cell r="E447">
            <v>2099</v>
          </cell>
          <cell r="F447">
            <v>0</v>
          </cell>
          <cell r="G447" t="str">
            <v>O</v>
          </cell>
          <cell r="H447"/>
          <cell r="I447"/>
          <cell r="J447">
            <v>6</v>
          </cell>
          <cell r="K447">
            <v>0</v>
          </cell>
          <cell r="L447"/>
          <cell r="M447"/>
          <cell r="N447"/>
          <cell r="O447"/>
          <cell r="P447"/>
          <cell r="Q447"/>
          <cell r="R447"/>
          <cell r="S447"/>
          <cell r="T447" t="str">
            <v>N</v>
          </cell>
          <cell r="U447" t="str">
            <v>J</v>
          </cell>
          <cell r="V447" t="str">
            <v>6.3</v>
          </cell>
          <cell r="W447" t="str">
            <v>Inkomensregelingen</v>
          </cell>
        </row>
        <row r="448">
          <cell r="A448">
            <v>66306</v>
          </cell>
          <cell r="B448" t="str">
            <v>Uitvoeringskosten Soza</v>
          </cell>
          <cell r="C448" t="str">
            <v>K</v>
          </cell>
          <cell r="D448">
            <v>2017</v>
          </cell>
          <cell r="E448">
            <v>2099</v>
          </cell>
          <cell r="F448">
            <v>0</v>
          </cell>
          <cell r="G448" t="str">
            <v>O</v>
          </cell>
          <cell r="H448"/>
          <cell r="I448"/>
          <cell r="J448">
            <v>6</v>
          </cell>
          <cell r="K448">
            <v>0</v>
          </cell>
          <cell r="L448"/>
          <cell r="M448"/>
          <cell r="N448"/>
          <cell r="O448"/>
          <cell r="P448"/>
          <cell r="Q448"/>
          <cell r="R448"/>
          <cell r="S448"/>
          <cell r="T448" t="str">
            <v>N</v>
          </cell>
          <cell r="U448" t="str">
            <v>J</v>
          </cell>
          <cell r="V448" t="str">
            <v>6.3</v>
          </cell>
          <cell r="W448" t="str">
            <v>Inkomensregelingen</v>
          </cell>
        </row>
        <row r="449">
          <cell r="A449">
            <v>66308</v>
          </cell>
          <cell r="B449" t="str">
            <v>Kwijtschelding belastingen</v>
          </cell>
          <cell r="C449" t="str">
            <v>K</v>
          </cell>
          <cell r="D449">
            <v>2021</v>
          </cell>
          <cell r="E449">
            <v>2099</v>
          </cell>
          <cell r="F449">
            <v>0</v>
          </cell>
          <cell r="G449" t="str">
            <v>O</v>
          </cell>
          <cell r="H449"/>
          <cell r="I449"/>
          <cell r="J449">
            <v>6</v>
          </cell>
          <cell r="K449">
            <v>0</v>
          </cell>
          <cell r="L449"/>
          <cell r="M449"/>
          <cell r="N449"/>
          <cell r="O449"/>
          <cell r="P449"/>
          <cell r="Q449"/>
          <cell r="R449"/>
          <cell r="S449"/>
          <cell r="T449" t="str">
            <v>N</v>
          </cell>
          <cell r="U449" t="str">
            <v>J</v>
          </cell>
          <cell r="V449" t="str">
            <v>6.3</v>
          </cell>
          <cell r="W449" t="str">
            <v>Inkomensregelingen</v>
          </cell>
        </row>
        <row r="450">
          <cell r="A450">
            <v>66401</v>
          </cell>
          <cell r="B450" t="str">
            <v>BBK Begeleide participatie</v>
          </cell>
          <cell r="C450" t="str">
            <v>K</v>
          </cell>
          <cell r="D450">
            <v>2017</v>
          </cell>
          <cell r="E450">
            <v>2099</v>
          </cell>
          <cell r="F450">
            <v>0</v>
          </cell>
          <cell r="G450" t="str">
            <v>O</v>
          </cell>
          <cell r="H450"/>
          <cell r="I450"/>
          <cell r="J450">
            <v>6</v>
          </cell>
          <cell r="K450">
            <v>0</v>
          </cell>
          <cell r="L450"/>
          <cell r="M450"/>
          <cell r="N450"/>
          <cell r="O450"/>
          <cell r="P450"/>
          <cell r="Q450"/>
          <cell r="R450"/>
          <cell r="S450"/>
          <cell r="T450" t="str">
            <v>N</v>
          </cell>
          <cell r="U450" t="str">
            <v>J</v>
          </cell>
          <cell r="V450" t="str">
            <v>6.4</v>
          </cell>
          <cell r="W450" t="str">
            <v>WSW en beschut werk</v>
          </cell>
        </row>
        <row r="451">
          <cell r="A451">
            <v>66402</v>
          </cell>
          <cell r="B451" t="str">
            <v>Uitvoering WSW</v>
          </cell>
          <cell r="C451" t="str">
            <v>K</v>
          </cell>
          <cell r="D451">
            <v>2017</v>
          </cell>
          <cell r="E451">
            <v>2099</v>
          </cell>
          <cell r="F451">
            <v>0</v>
          </cell>
          <cell r="G451" t="str">
            <v>O</v>
          </cell>
          <cell r="H451"/>
          <cell r="I451"/>
          <cell r="J451">
            <v>6</v>
          </cell>
          <cell r="K451">
            <v>0</v>
          </cell>
          <cell r="L451"/>
          <cell r="M451"/>
          <cell r="N451"/>
          <cell r="O451"/>
          <cell r="P451"/>
          <cell r="Q451"/>
          <cell r="R451"/>
          <cell r="S451"/>
          <cell r="T451" t="str">
            <v>N</v>
          </cell>
          <cell r="U451" t="str">
            <v>J</v>
          </cell>
          <cell r="V451" t="str">
            <v>6.4</v>
          </cell>
          <cell r="W451" t="str">
            <v>WSW en beschut werk</v>
          </cell>
        </row>
        <row r="452">
          <cell r="A452">
            <v>66403</v>
          </cell>
          <cell r="B452" t="str">
            <v>Adviesorganen Participatiewet</v>
          </cell>
          <cell r="C452" t="str">
            <v>K</v>
          </cell>
          <cell r="D452">
            <v>2017</v>
          </cell>
          <cell r="E452">
            <v>2099</v>
          </cell>
          <cell r="F452">
            <v>0</v>
          </cell>
          <cell r="G452" t="str">
            <v>O</v>
          </cell>
          <cell r="H452"/>
          <cell r="I452"/>
          <cell r="J452">
            <v>6</v>
          </cell>
          <cell r="K452">
            <v>0</v>
          </cell>
          <cell r="L452"/>
          <cell r="M452"/>
          <cell r="N452"/>
          <cell r="O452"/>
          <cell r="P452"/>
          <cell r="Q452"/>
          <cell r="R452"/>
          <cell r="S452"/>
          <cell r="T452" t="str">
            <v>N</v>
          </cell>
          <cell r="U452" t="str">
            <v>J</v>
          </cell>
          <cell r="V452" t="str">
            <v>6.4</v>
          </cell>
          <cell r="W452" t="str">
            <v>WSW en beschut werk</v>
          </cell>
        </row>
        <row r="453">
          <cell r="A453">
            <v>66501</v>
          </cell>
          <cell r="B453" t="str">
            <v>BBK Arbeidsparticipatie</v>
          </cell>
          <cell r="C453" t="str">
            <v>K</v>
          </cell>
          <cell r="D453">
            <v>2017</v>
          </cell>
          <cell r="E453">
            <v>2099</v>
          </cell>
          <cell r="F453">
            <v>0</v>
          </cell>
          <cell r="G453" t="str">
            <v>O</v>
          </cell>
          <cell r="H453"/>
          <cell r="I453"/>
          <cell r="J453">
            <v>6</v>
          </cell>
          <cell r="K453">
            <v>0</v>
          </cell>
          <cell r="L453"/>
          <cell r="M453"/>
          <cell r="N453"/>
          <cell r="O453"/>
          <cell r="P453"/>
          <cell r="Q453"/>
          <cell r="R453"/>
          <cell r="S453"/>
          <cell r="T453" t="str">
            <v>N</v>
          </cell>
          <cell r="U453" t="str">
            <v>J</v>
          </cell>
          <cell r="V453" t="str">
            <v>6.5</v>
          </cell>
          <cell r="W453" t="str">
            <v>Arbeidsparticipatie</v>
          </cell>
        </row>
        <row r="454">
          <cell r="A454">
            <v>66502</v>
          </cell>
          <cell r="B454" t="str">
            <v>Arbeidsparticipatie</v>
          </cell>
          <cell r="C454" t="str">
            <v>K</v>
          </cell>
          <cell r="D454">
            <v>2017</v>
          </cell>
          <cell r="E454">
            <v>2099</v>
          </cell>
          <cell r="F454">
            <v>0</v>
          </cell>
          <cell r="G454" t="str">
            <v>O</v>
          </cell>
          <cell r="H454"/>
          <cell r="I454"/>
          <cell r="J454">
            <v>6</v>
          </cell>
          <cell r="K454">
            <v>0</v>
          </cell>
          <cell r="L454"/>
          <cell r="M454"/>
          <cell r="N454"/>
          <cell r="O454"/>
          <cell r="P454"/>
          <cell r="Q454"/>
          <cell r="R454"/>
          <cell r="S454"/>
          <cell r="T454" t="str">
            <v>N</v>
          </cell>
          <cell r="U454" t="str">
            <v>J</v>
          </cell>
          <cell r="V454" t="str">
            <v>6.5</v>
          </cell>
          <cell r="W454" t="str">
            <v>Arbeidsparticipatie</v>
          </cell>
        </row>
        <row r="455">
          <cell r="A455">
            <v>66503</v>
          </cell>
          <cell r="B455" t="str">
            <v>Inburgering</v>
          </cell>
          <cell r="C455" t="str">
            <v>K</v>
          </cell>
          <cell r="D455">
            <v>2017</v>
          </cell>
          <cell r="E455">
            <v>2099</v>
          </cell>
          <cell r="F455">
            <v>0</v>
          </cell>
          <cell r="G455" t="str">
            <v>O</v>
          </cell>
          <cell r="H455"/>
          <cell r="I455"/>
          <cell r="J455">
            <v>6</v>
          </cell>
          <cell r="K455">
            <v>0</v>
          </cell>
          <cell r="L455"/>
          <cell r="M455"/>
          <cell r="N455"/>
          <cell r="O455"/>
          <cell r="P455"/>
          <cell r="Q455"/>
          <cell r="R455"/>
          <cell r="S455"/>
          <cell r="T455" t="str">
            <v>N</v>
          </cell>
          <cell r="U455" t="str">
            <v>J</v>
          </cell>
          <cell r="V455" t="str">
            <v>6.5</v>
          </cell>
          <cell r="W455" t="str">
            <v>Arbeidsparticipatie</v>
          </cell>
        </row>
        <row r="456">
          <cell r="A456">
            <v>66504</v>
          </cell>
          <cell r="B456" t="str">
            <v>Uitvoering akkoord instroom asielzoekers</v>
          </cell>
          <cell r="C456" t="str">
            <v>K</v>
          </cell>
          <cell r="D456">
            <v>2017</v>
          </cell>
          <cell r="E456">
            <v>2099</v>
          </cell>
          <cell r="F456">
            <v>0</v>
          </cell>
          <cell r="G456" t="str">
            <v>O</v>
          </cell>
          <cell r="H456"/>
          <cell r="I456"/>
          <cell r="J456">
            <v>6</v>
          </cell>
          <cell r="K456">
            <v>0</v>
          </cell>
          <cell r="L456"/>
          <cell r="M456"/>
          <cell r="N456"/>
          <cell r="O456"/>
          <cell r="P456"/>
          <cell r="Q456"/>
          <cell r="R456"/>
          <cell r="S456"/>
          <cell r="T456" t="str">
            <v>N</v>
          </cell>
          <cell r="U456" t="str">
            <v>J</v>
          </cell>
          <cell r="V456" t="str">
            <v>6.5</v>
          </cell>
          <cell r="W456" t="str">
            <v>Arbeidsparticipatie</v>
          </cell>
        </row>
        <row r="457">
          <cell r="A457">
            <v>66601</v>
          </cell>
          <cell r="B457" t="str">
            <v>BBK Maatwerkvoorzieningen (WMO)</v>
          </cell>
          <cell r="C457" t="str">
            <v>K</v>
          </cell>
          <cell r="D457">
            <v>2025</v>
          </cell>
          <cell r="E457">
            <v>2099</v>
          </cell>
          <cell r="F457">
            <v>0</v>
          </cell>
          <cell r="G457" t="str">
            <v>O</v>
          </cell>
          <cell r="H457"/>
          <cell r="I457"/>
          <cell r="J457">
            <v>6</v>
          </cell>
          <cell r="K457">
            <v>0</v>
          </cell>
          <cell r="L457"/>
          <cell r="M457"/>
          <cell r="N457"/>
          <cell r="O457"/>
          <cell r="P457"/>
          <cell r="Q457"/>
          <cell r="R457"/>
          <cell r="S457"/>
          <cell r="T457" t="str">
            <v>N</v>
          </cell>
          <cell r="U457" t="str">
            <v>J</v>
          </cell>
          <cell r="V457" t="str">
            <v>6.91</v>
          </cell>
          <cell r="W457" t="str">
            <v>Coördinatie en beleid WMO</v>
          </cell>
        </row>
        <row r="458">
          <cell r="A458">
            <v>66601</v>
          </cell>
          <cell r="B458" t="str">
            <v>BBK Maatwerkvoorzieningen (WMO)</v>
          </cell>
          <cell r="C458" t="str">
            <v>K</v>
          </cell>
          <cell r="D458">
            <v>2017</v>
          </cell>
          <cell r="E458">
            <v>2024</v>
          </cell>
          <cell r="F458">
            <v>0</v>
          </cell>
          <cell r="G458" t="str">
            <v>O</v>
          </cell>
          <cell r="H458"/>
          <cell r="I458"/>
          <cell r="J458">
            <v>6</v>
          </cell>
          <cell r="K458">
            <v>0</v>
          </cell>
          <cell r="L458"/>
          <cell r="M458"/>
          <cell r="N458"/>
          <cell r="O458"/>
          <cell r="P458"/>
          <cell r="Q458"/>
          <cell r="R458"/>
          <cell r="S458"/>
          <cell r="T458" t="str">
            <v>N</v>
          </cell>
          <cell r="U458" t="str">
            <v>J</v>
          </cell>
          <cell r="V458" t="str">
            <v>6.6</v>
          </cell>
          <cell r="W458" t="str">
            <v>Maatwerkvoorzieningen (WMO)</v>
          </cell>
        </row>
        <row r="459">
          <cell r="A459">
            <v>66602</v>
          </cell>
          <cell r="B459" t="str">
            <v>WMO - maatwerkvoorzieningen</v>
          </cell>
          <cell r="C459" t="str">
            <v>K</v>
          </cell>
          <cell r="D459">
            <v>2025</v>
          </cell>
          <cell r="E459">
            <v>2099</v>
          </cell>
          <cell r="F459">
            <v>0</v>
          </cell>
          <cell r="G459" t="str">
            <v>O</v>
          </cell>
          <cell r="H459"/>
          <cell r="I459"/>
          <cell r="J459">
            <v>6</v>
          </cell>
          <cell r="K459">
            <v>0</v>
          </cell>
          <cell r="L459"/>
          <cell r="M459"/>
          <cell r="N459"/>
          <cell r="O459"/>
          <cell r="P459"/>
          <cell r="Q459"/>
          <cell r="R459"/>
          <cell r="S459"/>
          <cell r="T459" t="str">
            <v>N</v>
          </cell>
          <cell r="U459" t="str">
            <v>J</v>
          </cell>
          <cell r="V459" t="str">
            <v>6.60</v>
          </cell>
          <cell r="W459" t="str">
            <v>Hulpmiddelen en diensten (WMO)</v>
          </cell>
        </row>
        <row r="460">
          <cell r="A460">
            <v>66602</v>
          </cell>
          <cell r="B460" t="str">
            <v>WMO - maatwerkvoorzieningen</v>
          </cell>
          <cell r="C460" t="str">
            <v>K</v>
          </cell>
          <cell r="D460">
            <v>2017</v>
          </cell>
          <cell r="E460">
            <v>2024</v>
          </cell>
          <cell r="F460">
            <v>0</v>
          </cell>
          <cell r="G460" t="str">
            <v>O</v>
          </cell>
          <cell r="H460"/>
          <cell r="I460"/>
          <cell r="J460">
            <v>6</v>
          </cell>
          <cell r="K460">
            <v>0</v>
          </cell>
          <cell r="L460"/>
          <cell r="M460"/>
          <cell r="N460"/>
          <cell r="O460"/>
          <cell r="P460"/>
          <cell r="Q460"/>
          <cell r="R460"/>
          <cell r="S460"/>
          <cell r="T460" t="str">
            <v>N</v>
          </cell>
          <cell r="U460" t="str">
            <v>J</v>
          </cell>
          <cell r="V460" t="str">
            <v>6.6</v>
          </cell>
          <cell r="W460" t="str">
            <v>Maatwerkvoorzieningen (WMO)</v>
          </cell>
        </row>
        <row r="461">
          <cell r="A461">
            <v>66604</v>
          </cell>
          <cell r="B461" t="str">
            <v>WMO - maatwerkvoorzieningen afrek. voorgnde jaren</v>
          </cell>
          <cell r="C461" t="str">
            <v>K</v>
          </cell>
          <cell r="D461">
            <v>2019</v>
          </cell>
          <cell r="E461">
            <v>2024</v>
          </cell>
          <cell r="F461">
            <v>0</v>
          </cell>
          <cell r="G461" t="str">
            <v>O</v>
          </cell>
          <cell r="H461"/>
          <cell r="I461"/>
          <cell r="J461">
            <v>6</v>
          </cell>
          <cell r="K461">
            <v>0</v>
          </cell>
          <cell r="L461"/>
          <cell r="M461"/>
          <cell r="N461"/>
          <cell r="O461"/>
          <cell r="P461"/>
          <cell r="Q461"/>
          <cell r="R461"/>
          <cell r="S461"/>
          <cell r="T461" t="str">
            <v>N</v>
          </cell>
          <cell r="U461" t="str">
            <v>J</v>
          </cell>
          <cell r="V461" t="str">
            <v>6.6</v>
          </cell>
          <cell r="W461" t="str">
            <v>Maatwerkvoorzieningen (WMO)</v>
          </cell>
        </row>
        <row r="462">
          <cell r="A462">
            <v>66710</v>
          </cell>
          <cell r="B462" t="str">
            <v>BBK Huishoudelijk Hulp (WMO)</v>
          </cell>
          <cell r="C462" t="str">
            <v>K</v>
          </cell>
          <cell r="D462">
            <v>2025</v>
          </cell>
          <cell r="E462">
            <v>2099</v>
          </cell>
          <cell r="F462">
            <v>0</v>
          </cell>
          <cell r="G462" t="str">
            <v>O</v>
          </cell>
          <cell r="H462"/>
          <cell r="I462"/>
          <cell r="J462">
            <v>6</v>
          </cell>
          <cell r="K462">
            <v>0</v>
          </cell>
          <cell r="L462"/>
          <cell r="M462"/>
          <cell r="N462"/>
          <cell r="O462"/>
          <cell r="P462"/>
          <cell r="Q462"/>
          <cell r="R462"/>
          <cell r="S462"/>
          <cell r="T462" t="str">
            <v>N</v>
          </cell>
          <cell r="U462" t="str">
            <v>J</v>
          </cell>
          <cell r="V462" t="str">
            <v>6.91</v>
          </cell>
          <cell r="W462" t="str">
            <v>Coördinatie en beleid WMO</v>
          </cell>
        </row>
        <row r="463">
          <cell r="A463">
            <v>66710</v>
          </cell>
          <cell r="B463" t="str">
            <v>BBK Huishoudelijk Hulp (WMO)</v>
          </cell>
          <cell r="C463" t="str">
            <v>K</v>
          </cell>
          <cell r="D463">
            <v>2023</v>
          </cell>
          <cell r="E463">
            <v>2024</v>
          </cell>
          <cell r="F463">
            <v>0</v>
          </cell>
          <cell r="G463" t="str">
            <v>O</v>
          </cell>
          <cell r="H463"/>
          <cell r="I463"/>
          <cell r="J463">
            <v>6</v>
          </cell>
          <cell r="K463">
            <v>0</v>
          </cell>
          <cell r="L463"/>
          <cell r="M463"/>
          <cell r="N463"/>
          <cell r="O463"/>
          <cell r="P463"/>
          <cell r="Q463"/>
          <cell r="R463"/>
          <cell r="S463"/>
          <cell r="T463" t="str">
            <v>N</v>
          </cell>
          <cell r="U463" t="str">
            <v>J</v>
          </cell>
          <cell r="V463" t="str">
            <v>6.71a</v>
          </cell>
          <cell r="W463" t="str">
            <v>Hulp bij het huishouden (WMO)</v>
          </cell>
        </row>
        <row r="464">
          <cell r="A464">
            <v>66711</v>
          </cell>
          <cell r="B464" t="str">
            <v>Hulp bij het huishouden</v>
          </cell>
          <cell r="C464" t="str">
            <v>K</v>
          </cell>
          <cell r="D464">
            <v>2025</v>
          </cell>
          <cell r="E464">
            <v>2099</v>
          </cell>
          <cell r="F464">
            <v>0</v>
          </cell>
          <cell r="G464" t="str">
            <v>O</v>
          </cell>
          <cell r="H464"/>
          <cell r="I464"/>
          <cell r="J464">
            <v>6</v>
          </cell>
          <cell r="K464">
            <v>0</v>
          </cell>
          <cell r="L464"/>
          <cell r="M464"/>
          <cell r="N464"/>
          <cell r="O464"/>
          <cell r="P464"/>
          <cell r="Q464"/>
          <cell r="R464"/>
          <cell r="S464"/>
          <cell r="T464" t="str">
            <v>N</v>
          </cell>
          <cell r="U464" t="str">
            <v>J</v>
          </cell>
          <cell r="V464" t="str">
            <v>6.711</v>
          </cell>
          <cell r="W464" t="str">
            <v>Huishoudelijke hulp (WMO)</v>
          </cell>
        </row>
        <row r="465">
          <cell r="A465">
            <v>66711</v>
          </cell>
          <cell r="B465" t="str">
            <v>Hulp bij het huishouden</v>
          </cell>
          <cell r="C465" t="str">
            <v>K</v>
          </cell>
          <cell r="D465">
            <v>2023</v>
          </cell>
          <cell r="E465">
            <v>2024</v>
          </cell>
          <cell r="F465">
            <v>0</v>
          </cell>
          <cell r="G465" t="str">
            <v>O</v>
          </cell>
          <cell r="H465"/>
          <cell r="I465"/>
          <cell r="J465">
            <v>6</v>
          </cell>
          <cell r="K465">
            <v>0</v>
          </cell>
          <cell r="L465"/>
          <cell r="M465"/>
          <cell r="N465"/>
          <cell r="O465"/>
          <cell r="P465"/>
          <cell r="Q465"/>
          <cell r="R465"/>
          <cell r="S465"/>
          <cell r="T465" t="str">
            <v>N</v>
          </cell>
          <cell r="U465" t="str">
            <v>J</v>
          </cell>
          <cell r="V465" t="str">
            <v>6.71a</v>
          </cell>
          <cell r="W465" t="str">
            <v>Hulp bij het huishouden (WMO)</v>
          </cell>
        </row>
        <row r="466">
          <cell r="A466">
            <v>66711</v>
          </cell>
          <cell r="B466" t="str">
            <v>BBK Maatwerkdienstverlening 18+</v>
          </cell>
          <cell r="C466" t="str">
            <v>K</v>
          </cell>
          <cell r="D466">
            <v>2017</v>
          </cell>
          <cell r="E466">
            <v>2022</v>
          </cell>
          <cell r="F466">
            <v>0</v>
          </cell>
          <cell r="G466" t="str">
            <v>O</v>
          </cell>
          <cell r="H466"/>
          <cell r="I466"/>
          <cell r="J466">
            <v>6</v>
          </cell>
          <cell r="K466">
            <v>0</v>
          </cell>
          <cell r="L466"/>
          <cell r="M466"/>
          <cell r="N466"/>
          <cell r="O466"/>
          <cell r="P466"/>
          <cell r="Q466"/>
          <cell r="R466"/>
          <cell r="S466"/>
          <cell r="T466" t="str">
            <v>N</v>
          </cell>
          <cell r="U466" t="str">
            <v>J</v>
          </cell>
          <cell r="V466" t="str">
            <v>6.71</v>
          </cell>
          <cell r="W466" t="str">
            <v>Maatwerkdienstverlening 18+</v>
          </cell>
        </row>
        <row r="467">
          <cell r="A467">
            <v>66712</v>
          </cell>
          <cell r="B467" t="str">
            <v>Maatwerkdienstverlening 18+</v>
          </cell>
          <cell r="C467" t="str">
            <v>K</v>
          </cell>
          <cell r="D467">
            <v>2017</v>
          </cell>
          <cell r="E467">
            <v>2023</v>
          </cell>
          <cell r="F467">
            <v>0</v>
          </cell>
          <cell r="G467" t="str">
            <v>O</v>
          </cell>
          <cell r="H467"/>
          <cell r="I467"/>
          <cell r="J467">
            <v>6</v>
          </cell>
          <cell r="K467">
            <v>0</v>
          </cell>
          <cell r="L467"/>
          <cell r="M467"/>
          <cell r="N467"/>
          <cell r="O467"/>
          <cell r="P467"/>
          <cell r="Q467"/>
          <cell r="R467"/>
          <cell r="S467"/>
          <cell r="T467" t="str">
            <v>N</v>
          </cell>
          <cell r="U467" t="str">
            <v>J</v>
          </cell>
          <cell r="V467" t="str">
            <v>6.71</v>
          </cell>
          <cell r="W467" t="str">
            <v>Maatwerkdienstverlening 18+</v>
          </cell>
        </row>
        <row r="468">
          <cell r="A468">
            <v>66713</v>
          </cell>
          <cell r="B468" t="str">
            <v>Maatwerkdienstverlening 18+  afrek. voorgnde jaren</v>
          </cell>
          <cell r="C468" t="str">
            <v>K</v>
          </cell>
          <cell r="D468">
            <v>2019</v>
          </cell>
          <cell r="E468">
            <v>2024</v>
          </cell>
          <cell r="F468">
            <v>0</v>
          </cell>
          <cell r="G468" t="str">
            <v>O</v>
          </cell>
          <cell r="H468"/>
          <cell r="I468"/>
          <cell r="J468">
            <v>6</v>
          </cell>
          <cell r="K468">
            <v>0</v>
          </cell>
          <cell r="L468"/>
          <cell r="M468"/>
          <cell r="N468"/>
          <cell r="O468"/>
          <cell r="P468"/>
          <cell r="Q468"/>
          <cell r="R468"/>
          <cell r="S468"/>
          <cell r="T468" t="str">
            <v>N</v>
          </cell>
          <cell r="U468" t="str">
            <v>J</v>
          </cell>
          <cell r="V468" t="str">
            <v>6.71</v>
          </cell>
          <cell r="W468" t="str">
            <v>Maatwerkdienstverlening 18+</v>
          </cell>
        </row>
        <row r="469">
          <cell r="A469">
            <v>66714</v>
          </cell>
          <cell r="B469" t="str">
            <v>Algemene Voorziening ouderen</v>
          </cell>
          <cell r="C469" t="str">
            <v>K</v>
          </cell>
          <cell r="D469">
            <v>2021</v>
          </cell>
          <cell r="E469">
            <v>2024</v>
          </cell>
          <cell r="F469">
            <v>1</v>
          </cell>
          <cell r="G469" t="str">
            <v>O</v>
          </cell>
          <cell r="H469"/>
          <cell r="I469"/>
          <cell r="J469">
            <v>6</v>
          </cell>
          <cell r="K469">
            <v>0</v>
          </cell>
          <cell r="L469"/>
          <cell r="M469"/>
          <cell r="N469"/>
          <cell r="O469"/>
          <cell r="P469"/>
          <cell r="Q469"/>
          <cell r="R469"/>
          <cell r="S469"/>
          <cell r="T469" t="str">
            <v>N</v>
          </cell>
          <cell r="U469" t="str">
            <v>J</v>
          </cell>
          <cell r="V469" t="str">
            <v>6.71</v>
          </cell>
          <cell r="W469" t="str">
            <v>Maatwerkdienstverlening 18+</v>
          </cell>
        </row>
        <row r="470">
          <cell r="A470">
            <v>66715</v>
          </cell>
          <cell r="B470" t="str">
            <v>BBK Begeleiding</v>
          </cell>
          <cell r="C470" t="str">
            <v>K</v>
          </cell>
          <cell r="D470">
            <v>2023</v>
          </cell>
          <cell r="E470">
            <v>2024</v>
          </cell>
          <cell r="F470">
            <v>0</v>
          </cell>
          <cell r="G470" t="str">
            <v>O</v>
          </cell>
          <cell r="H470"/>
          <cell r="I470"/>
          <cell r="J470">
            <v>6</v>
          </cell>
          <cell r="K470">
            <v>0</v>
          </cell>
          <cell r="L470"/>
          <cell r="M470"/>
          <cell r="N470"/>
          <cell r="O470"/>
          <cell r="P470"/>
          <cell r="Q470"/>
          <cell r="R470"/>
          <cell r="S470"/>
          <cell r="T470" t="str">
            <v>N</v>
          </cell>
          <cell r="U470" t="str">
            <v>J</v>
          </cell>
          <cell r="V470" t="str">
            <v>6.71b</v>
          </cell>
          <cell r="W470" t="str">
            <v>Begeleiding (WMO)</v>
          </cell>
        </row>
        <row r="471">
          <cell r="A471">
            <v>66716</v>
          </cell>
          <cell r="B471" t="str">
            <v>Begeleiding</v>
          </cell>
          <cell r="C471" t="str">
            <v>K</v>
          </cell>
          <cell r="D471">
            <v>2025</v>
          </cell>
          <cell r="E471">
            <v>2099</v>
          </cell>
          <cell r="F471">
            <v>0</v>
          </cell>
          <cell r="G471" t="str">
            <v>O</v>
          </cell>
          <cell r="H471"/>
          <cell r="I471"/>
          <cell r="J471">
            <v>6</v>
          </cell>
          <cell r="K471">
            <v>0</v>
          </cell>
          <cell r="L471"/>
          <cell r="M471"/>
          <cell r="N471"/>
          <cell r="O471"/>
          <cell r="P471"/>
          <cell r="Q471"/>
          <cell r="R471"/>
          <cell r="S471"/>
          <cell r="T471" t="str">
            <v>N</v>
          </cell>
          <cell r="U471" t="str">
            <v>J</v>
          </cell>
          <cell r="V471" t="str">
            <v>6.712</v>
          </cell>
          <cell r="W471" t="str">
            <v>Begeleiding (WMO)</v>
          </cell>
        </row>
        <row r="472">
          <cell r="A472">
            <v>66716</v>
          </cell>
          <cell r="B472" t="str">
            <v>Begeleiding</v>
          </cell>
          <cell r="C472" t="str">
            <v>K</v>
          </cell>
          <cell r="D472">
            <v>2023</v>
          </cell>
          <cell r="E472">
            <v>2024</v>
          </cell>
          <cell r="F472">
            <v>0</v>
          </cell>
          <cell r="G472" t="str">
            <v>O</v>
          </cell>
          <cell r="H472"/>
          <cell r="I472"/>
          <cell r="J472">
            <v>6</v>
          </cell>
          <cell r="K472">
            <v>0</v>
          </cell>
          <cell r="L472"/>
          <cell r="M472"/>
          <cell r="N472"/>
          <cell r="O472"/>
          <cell r="P472"/>
          <cell r="Q472"/>
          <cell r="R472"/>
          <cell r="S472"/>
          <cell r="T472" t="str">
            <v>N</v>
          </cell>
          <cell r="U472" t="str">
            <v>J</v>
          </cell>
          <cell r="V472" t="str">
            <v>6.71b</v>
          </cell>
          <cell r="W472" t="str">
            <v>Begeleiding (WMO)</v>
          </cell>
        </row>
        <row r="473">
          <cell r="A473">
            <v>66717</v>
          </cell>
          <cell r="B473" t="str">
            <v>Persoonlijke verzorging (18+)</v>
          </cell>
          <cell r="C473" t="str">
            <v>K</v>
          </cell>
          <cell r="D473">
            <v>2025</v>
          </cell>
          <cell r="E473">
            <v>2099</v>
          </cell>
          <cell r="F473">
            <v>0</v>
          </cell>
          <cell r="G473" t="str">
            <v>O</v>
          </cell>
          <cell r="H473"/>
          <cell r="I473"/>
          <cell r="J473">
            <v>6</v>
          </cell>
          <cell r="K473">
            <v>0</v>
          </cell>
          <cell r="L473"/>
          <cell r="M473"/>
          <cell r="N473"/>
          <cell r="O473"/>
          <cell r="P473"/>
          <cell r="Q473"/>
          <cell r="R473"/>
          <cell r="S473"/>
          <cell r="T473" t="str">
            <v>N</v>
          </cell>
          <cell r="U473" t="str">
            <v>J</v>
          </cell>
          <cell r="V473" t="str">
            <v>6.712</v>
          </cell>
          <cell r="W473" t="str">
            <v>Begeleiding (WMO)</v>
          </cell>
        </row>
        <row r="474">
          <cell r="A474">
            <v>66717</v>
          </cell>
          <cell r="B474" t="str">
            <v>Persoonlijke verzorging (18+)</v>
          </cell>
          <cell r="C474" t="str">
            <v>K</v>
          </cell>
          <cell r="D474">
            <v>2023</v>
          </cell>
          <cell r="E474">
            <v>2024</v>
          </cell>
          <cell r="F474">
            <v>0</v>
          </cell>
          <cell r="G474" t="str">
            <v>O</v>
          </cell>
          <cell r="H474"/>
          <cell r="I474"/>
          <cell r="J474">
            <v>6</v>
          </cell>
          <cell r="K474">
            <v>0</v>
          </cell>
          <cell r="L474"/>
          <cell r="M474"/>
          <cell r="N474"/>
          <cell r="O474"/>
          <cell r="P474"/>
          <cell r="Q474"/>
          <cell r="R474"/>
          <cell r="S474"/>
          <cell r="T474" t="str">
            <v>N</v>
          </cell>
          <cell r="U474" t="str">
            <v>J</v>
          </cell>
          <cell r="V474" t="str">
            <v>6.71b</v>
          </cell>
          <cell r="W474" t="str">
            <v>Begeleiding (WMO)</v>
          </cell>
        </row>
        <row r="475">
          <cell r="A475">
            <v>66718</v>
          </cell>
          <cell r="B475" t="str">
            <v>Kortdurend verblijf</v>
          </cell>
          <cell r="C475" t="str">
            <v>K</v>
          </cell>
          <cell r="D475">
            <v>2023</v>
          </cell>
          <cell r="E475">
            <v>2024</v>
          </cell>
          <cell r="F475">
            <v>0</v>
          </cell>
          <cell r="G475" t="str">
            <v>O</v>
          </cell>
          <cell r="H475"/>
          <cell r="I475"/>
          <cell r="J475">
            <v>6</v>
          </cell>
          <cell r="K475">
            <v>0</v>
          </cell>
          <cell r="L475"/>
          <cell r="M475"/>
          <cell r="N475"/>
          <cell r="O475"/>
          <cell r="P475"/>
          <cell r="Q475"/>
          <cell r="R475"/>
          <cell r="S475"/>
          <cell r="T475" t="str">
            <v>N</v>
          </cell>
          <cell r="U475" t="str">
            <v>J</v>
          </cell>
          <cell r="V475" t="str">
            <v>6.71b</v>
          </cell>
          <cell r="W475" t="str">
            <v>Begeleiding (WMO)</v>
          </cell>
        </row>
        <row r="476">
          <cell r="A476">
            <v>66719</v>
          </cell>
          <cell r="B476" t="str">
            <v>Overige onderst. (individu of huishouden/gezin)</v>
          </cell>
          <cell r="C476" t="str">
            <v>K</v>
          </cell>
          <cell r="D476">
            <v>2025</v>
          </cell>
          <cell r="E476">
            <v>2099</v>
          </cell>
          <cell r="F476">
            <v>0</v>
          </cell>
          <cell r="G476" t="str">
            <v>O</v>
          </cell>
          <cell r="H476"/>
          <cell r="I476"/>
          <cell r="J476">
            <v>6</v>
          </cell>
          <cell r="K476">
            <v>0</v>
          </cell>
          <cell r="L476"/>
          <cell r="M476"/>
          <cell r="N476"/>
          <cell r="O476"/>
          <cell r="P476"/>
          <cell r="Q476"/>
          <cell r="R476"/>
          <cell r="S476"/>
          <cell r="T476" t="str">
            <v>N</v>
          </cell>
          <cell r="U476" t="str">
            <v>J</v>
          </cell>
          <cell r="V476" t="str">
            <v>6.712</v>
          </cell>
          <cell r="W476" t="str">
            <v>Begeleiding (WMO)</v>
          </cell>
        </row>
        <row r="477">
          <cell r="A477">
            <v>66719</v>
          </cell>
          <cell r="B477" t="str">
            <v>Overige onderst. (individu of huishouden/gezin)</v>
          </cell>
          <cell r="C477" t="str">
            <v>K</v>
          </cell>
          <cell r="D477">
            <v>2023</v>
          </cell>
          <cell r="E477">
            <v>2024</v>
          </cell>
          <cell r="F477">
            <v>0</v>
          </cell>
          <cell r="G477" t="str">
            <v>O</v>
          </cell>
          <cell r="H477"/>
          <cell r="I477"/>
          <cell r="J477">
            <v>6</v>
          </cell>
          <cell r="K477">
            <v>0</v>
          </cell>
          <cell r="L477"/>
          <cell r="M477"/>
          <cell r="N477"/>
          <cell r="O477"/>
          <cell r="P477"/>
          <cell r="Q477"/>
          <cell r="R477"/>
          <cell r="S477"/>
          <cell r="T477" t="str">
            <v>N</v>
          </cell>
          <cell r="U477" t="str">
            <v>J</v>
          </cell>
          <cell r="V477" t="str">
            <v>6.71b</v>
          </cell>
          <cell r="W477" t="str">
            <v>Begeleiding (WMO)</v>
          </cell>
        </row>
        <row r="478">
          <cell r="A478">
            <v>66720</v>
          </cell>
          <cell r="B478" t="str">
            <v>BBK Dagbesteding (WMO)</v>
          </cell>
          <cell r="C478" t="str">
            <v>K</v>
          </cell>
          <cell r="D478">
            <v>2023</v>
          </cell>
          <cell r="E478">
            <v>2024</v>
          </cell>
          <cell r="F478">
            <v>0</v>
          </cell>
          <cell r="G478" t="str">
            <v>O</v>
          </cell>
          <cell r="H478"/>
          <cell r="I478"/>
          <cell r="J478">
            <v>6</v>
          </cell>
          <cell r="K478">
            <v>0</v>
          </cell>
          <cell r="L478"/>
          <cell r="M478"/>
          <cell r="N478"/>
          <cell r="O478"/>
          <cell r="P478"/>
          <cell r="Q478"/>
          <cell r="R478"/>
          <cell r="S478"/>
          <cell r="T478" t="str">
            <v>N</v>
          </cell>
          <cell r="U478" t="str">
            <v>J</v>
          </cell>
          <cell r="V478" t="str">
            <v>6.71c</v>
          </cell>
          <cell r="W478" t="str">
            <v>Dagbesteding (WMO)</v>
          </cell>
        </row>
        <row r="479">
          <cell r="A479">
            <v>66721</v>
          </cell>
          <cell r="B479" t="str">
            <v>Dagbesteding WMO</v>
          </cell>
          <cell r="C479" t="str">
            <v>K</v>
          </cell>
          <cell r="D479">
            <v>2025</v>
          </cell>
          <cell r="E479">
            <v>2099</v>
          </cell>
          <cell r="F479">
            <v>0</v>
          </cell>
          <cell r="G479" t="str">
            <v>O</v>
          </cell>
          <cell r="H479"/>
          <cell r="I479"/>
          <cell r="J479">
            <v>6</v>
          </cell>
          <cell r="K479">
            <v>0</v>
          </cell>
          <cell r="L479"/>
          <cell r="M479"/>
          <cell r="N479"/>
          <cell r="O479"/>
          <cell r="P479"/>
          <cell r="Q479"/>
          <cell r="R479"/>
          <cell r="S479"/>
          <cell r="T479" t="str">
            <v>N</v>
          </cell>
          <cell r="U479" t="str">
            <v>J</v>
          </cell>
          <cell r="V479" t="str">
            <v>6.713</v>
          </cell>
          <cell r="W479" t="str">
            <v>Dagbesteding (WMO)</v>
          </cell>
        </row>
        <row r="480">
          <cell r="A480">
            <v>66721</v>
          </cell>
          <cell r="B480" t="str">
            <v>Dagbesteding WMO</v>
          </cell>
          <cell r="C480" t="str">
            <v>K</v>
          </cell>
          <cell r="D480">
            <v>2023</v>
          </cell>
          <cell r="E480">
            <v>2024</v>
          </cell>
          <cell r="F480">
            <v>0</v>
          </cell>
          <cell r="G480" t="str">
            <v>O</v>
          </cell>
          <cell r="H480"/>
          <cell r="I480"/>
          <cell r="J480">
            <v>6</v>
          </cell>
          <cell r="K480">
            <v>0</v>
          </cell>
          <cell r="L480"/>
          <cell r="M480"/>
          <cell r="N480"/>
          <cell r="O480"/>
          <cell r="P480"/>
          <cell r="Q480"/>
          <cell r="R480"/>
          <cell r="S480"/>
          <cell r="T480" t="str">
            <v>N</v>
          </cell>
          <cell r="U480" t="str">
            <v>J</v>
          </cell>
          <cell r="V480" t="str">
            <v>6.71c</v>
          </cell>
          <cell r="W480" t="str">
            <v>Dagbesteding (WMO)</v>
          </cell>
        </row>
        <row r="481">
          <cell r="A481">
            <v>66721</v>
          </cell>
          <cell r="B481" t="str">
            <v>BBK Maatwerkdienstverlening 18-</v>
          </cell>
          <cell r="C481" t="str">
            <v>K</v>
          </cell>
          <cell r="D481">
            <v>2017</v>
          </cell>
          <cell r="E481">
            <v>2022</v>
          </cell>
          <cell r="F481">
            <v>0</v>
          </cell>
          <cell r="G481" t="str">
            <v>O</v>
          </cell>
          <cell r="H481"/>
          <cell r="I481"/>
          <cell r="J481">
            <v>6</v>
          </cell>
          <cell r="K481">
            <v>0</v>
          </cell>
          <cell r="L481"/>
          <cell r="M481"/>
          <cell r="N481"/>
          <cell r="O481"/>
          <cell r="P481"/>
          <cell r="Q481"/>
          <cell r="R481"/>
          <cell r="S481"/>
          <cell r="T481" t="str">
            <v>N</v>
          </cell>
          <cell r="U481" t="str">
            <v>J</v>
          </cell>
          <cell r="V481" t="str">
            <v>6.72</v>
          </cell>
          <cell r="W481" t="str">
            <v>Maatwerkdienstverlening 18-</v>
          </cell>
        </row>
        <row r="482">
          <cell r="A482">
            <v>66722</v>
          </cell>
          <cell r="B482" t="str">
            <v>Overige groepsgerichte ondersteuning</v>
          </cell>
          <cell r="C482" t="str">
            <v>K</v>
          </cell>
          <cell r="D482">
            <v>2023</v>
          </cell>
          <cell r="E482">
            <v>2024</v>
          </cell>
          <cell r="F482">
            <v>0</v>
          </cell>
          <cell r="G482" t="str">
            <v>O</v>
          </cell>
          <cell r="H482"/>
          <cell r="I482"/>
          <cell r="J482">
            <v>6</v>
          </cell>
          <cell r="K482">
            <v>0</v>
          </cell>
          <cell r="L482"/>
          <cell r="M482"/>
          <cell r="N482"/>
          <cell r="O482"/>
          <cell r="P482"/>
          <cell r="Q482"/>
          <cell r="R482"/>
          <cell r="S482"/>
          <cell r="T482" t="str">
            <v>N</v>
          </cell>
          <cell r="U482" t="str">
            <v>J</v>
          </cell>
          <cell r="V482" t="str">
            <v>6.71c</v>
          </cell>
          <cell r="W482" t="str">
            <v>Dagbesteding (WMO)</v>
          </cell>
        </row>
        <row r="483">
          <cell r="A483">
            <v>66722</v>
          </cell>
          <cell r="B483" t="str">
            <v>Maatwerkdienstverlening 18-</v>
          </cell>
          <cell r="C483" t="str">
            <v>K</v>
          </cell>
          <cell r="D483">
            <v>2017</v>
          </cell>
          <cell r="E483">
            <v>2022</v>
          </cell>
          <cell r="F483">
            <v>0</v>
          </cell>
          <cell r="G483" t="str">
            <v>O</v>
          </cell>
          <cell r="H483"/>
          <cell r="I483"/>
          <cell r="J483">
            <v>6</v>
          </cell>
          <cell r="K483">
            <v>0</v>
          </cell>
          <cell r="L483"/>
          <cell r="M483"/>
          <cell r="N483"/>
          <cell r="O483"/>
          <cell r="P483"/>
          <cell r="Q483"/>
          <cell r="R483"/>
          <cell r="S483"/>
          <cell r="T483" t="str">
            <v>N</v>
          </cell>
          <cell r="U483" t="str">
            <v>J</v>
          </cell>
          <cell r="V483" t="str">
            <v>6.72</v>
          </cell>
          <cell r="W483" t="str">
            <v>Maatwerkdienstverlening 18-</v>
          </cell>
        </row>
        <row r="484">
          <cell r="A484">
            <v>66723</v>
          </cell>
          <cell r="B484" t="str">
            <v>Inloopfunctie GGZ</v>
          </cell>
          <cell r="C484" t="str">
            <v>K</v>
          </cell>
          <cell r="D484">
            <v>2023</v>
          </cell>
          <cell r="E484">
            <v>2024</v>
          </cell>
          <cell r="F484">
            <v>0</v>
          </cell>
          <cell r="G484" t="str">
            <v>O</v>
          </cell>
          <cell r="H484"/>
          <cell r="I484"/>
          <cell r="J484">
            <v>6</v>
          </cell>
          <cell r="K484">
            <v>0</v>
          </cell>
          <cell r="L484"/>
          <cell r="M484"/>
          <cell r="N484"/>
          <cell r="O484"/>
          <cell r="P484"/>
          <cell r="Q484"/>
          <cell r="R484"/>
          <cell r="S484"/>
          <cell r="T484" t="str">
            <v>N</v>
          </cell>
          <cell r="U484" t="str">
            <v>J</v>
          </cell>
          <cell r="V484" t="str">
            <v>6.71c</v>
          </cell>
          <cell r="W484" t="str">
            <v>Dagbesteding (WMO)</v>
          </cell>
        </row>
        <row r="485">
          <cell r="A485">
            <v>66724</v>
          </cell>
          <cell r="B485" t="str">
            <v>Regionale jeugdhulp</v>
          </cell>
          <cell r="C485" t="str">
            <v>K</v>
          </cell>
          <cell r="D485">
            <v>2017</v>
          </cell>
          <cell r="E485">
            <v>2024</v>
          </cell>
          <cell r="F485">
            <v>0</v>
          </cell>
          <cell r="G485" t="str">
            <v>O</v>
          </cell>
          <cell r="H485"/>
          <cell r="I485"/>
          <cell r="J485">
            <v>6</v>
          </cell>
          <cell r="K485">
            <v>0</v>
          </cell>
          <cell r="L485"/>
          <cell r="M485"/>
          <cell r="N485"/>
          <cell r="O485"/>
          <cell r="P485"/>
          <cell r="Q485"/>
          <cell r="R485"/>
          <cell r="S485"/>
          <cell r="T485" t="str">
            <v>N</v>
          </cell>
          <cell r="U485" t="str">
            <v>J</v>
          </cell>
          <cell r="V485" t="str">
            <v>6.72</v>
          </cell>
          <cell r="W485" t="str">
            <v>Maatwerkdienstverlening 18-</v>
          </cell>
        </row>
        <row r="486">
          <cell r="A486">
            <v>66725</v>
          </cell>
          <cell r="B486" t="str">
            <v>Stelpost Risicoverevening regionale zorgkosten</v>
          </cell>
          <cell r="C486" t="str">
            <v>K</v>
          </cell>
          <cell r="D486">
            <v>2025</v>
          </cell>
          <cell r="E486">
            <v>2099</v>
          </cell>
          <cell r="F486">
            <v>0</v>
          </cell>
          <cell r="G486" t="str">
            <v>O</v>
          </cell>
          <cell r="H486"/>
          <cell r="I486"/>
          <cell r="J486">
            <v>6</v>
          </cell>
          <cell r="K486">
            <v>0</v>
          </cell>
          <cell r="L486"/>
          <cell r="M486"/>
          <cell r="N486"/>
          <cell r="O486"/>
          <cell r="P486"/>
          <cell r="Q486"/>
          <cell r="R486"/>
          <cell r="S486"/>
          <cell r="T486" t="str">
            <v>N</v>
          </cell>
          <cell r="U486" t="str">
            <v>J</v>
          </cell>
          <cell r="V486" t="str">
            <v>6.714</v>
          </cell>
          <cell r="W486" t="str">
            <v>Overige maatwerkarrangementen (WMO)</v>
          </cell>
        </row>
        <row r="487">
          <cell r="A487">
            <v>66725</v>
          </cell>
          <cell r="B487" t="str">
            <v>Stelpost Risicoverevening regionale zorgkosten</v>
          </cell>
          <cell r="C487" t="str">
            <v>K</v>
          </cell>
          <cell r="D487">
            <v>2023</v>
          </cell>
          <cell r="E487">
            <v>2024</v>
          </cell>
          <cell r="F487">
            <v>0</v>
          </cell>
          <cell r="G487" t="str">
            <v>O</v>
          </cell>
          <cell r="H487"/>
          <cell r="I487"/>
          <cell r="J487">
            <v>6</v>
          </cell>
          <cell r="K487">
            <v>0</v>
          </cell>
          <cell r="L487"/>
          <cell r="M487"/>
          <cell r="N487"/>
          <cell r="O487"/>
          <cell r="P487"/>
          <cell r="Q487"/>
          <cell r="R487"/>
          <cell r="S487"/>
          <cell r="T487" t="str">
            <v>N</v>
          </cell>
          <cell r="U487" t="str">
            <v>J</v>
          </cell>
          <cell r="V487" t="str">
            <v>6.71d</v>
          </cell>
          <cell r="W487" t="str">
            <v>Overige maatwerkarrangementen (WMO)</v>
          </cell>
        </row>
        <row r="488">
          <cell r="A488">
            <v>66725</v>
          </cell>
          <cell r="B488" t="str">
            <v>Stelpost Risicoverevening regionale zorgkosten</v>
          </cell>
          <cell r="C488" t="str">
            <v>K</v>
          </cell>
          <cell r="D488">
            <v>2019</v>
          </cell>
          <cell r="E488">
            <v>2022</v>
          </cell>
          <cell r="F488">
            <v>0</v>
          </cell>
          <cell r="G488" t="str">
            <v>O</v>
          </cell>
          <cell r="H488"/>
          <cell r="I488"/>
          <cell r="J488">
            <v>6</v>
          </cell>
          <cell r="K488">
            <v>0</v>
          </cell>
          <cell r="L488"/>
          <cell r="M488"/>
          <cell r="N488"/>
          <cell r="O488"/>
          <cell r="P488"/>
          <cell r="Q488"/>
          <cell r="R488"/>
          <cell r="S488"/>
          <cell r="T488" t="str">
            <v>N</v>
          </cell>
          <cell r="U488" t="str">
            <v>J</v>
          </cell>
          <cell r="V488" t="str">
            <v>6.72</v>
          </cell>
          <cell r="W488" t="str">
            <v>Maatwerkdienstverlening 18-</v>
          </cell>
        </row>
        <row r="489">
          <cell r="A489">
            <v>66726</v>
          </cell>
          <cell r="B489" t="str">
            <v>Overige maatwerkarrangementen</v>
          </cell>
          <cell r="C489" t="str">
            <v>K</v>
          </cell>
          <cell r="D489">
            <v>2025</v>
          </cell>
          <cell r="E489">
            <v>2099</v>
          </cell>
          <cell r="F489">
            <v>0</v>
          </cell>
          <cell r="G489" t="str">
            <v>O</v>
          </cell>
          <cell r="H489"/>
          <cell r="I489"/>
          <cell r="J489">
            <v>6</v>
          </cell>
          <cell r="K489">
            <v>0</v>
          </cell>
          <cell r="L489"/>
          <cell r="M489"/>
          <cell r="N489"/>
          <cell r="O489"/>
          <cell r="P489"/>
          <cell r="Q489"/>
          <cell r="R489"/>
          <cell r="S489"/>
          <cell r="T489" t="str">
            <v>N</v>
          </cell>
          <cell r="U489" t="str">
            <v>J</v>
          </cell>
          <cell r="V489" t="str">
            <v>6.714</v>
          </cell>
          <cell r="W489" t="str">
            <v>Overige maatwerkarrangementen (WMO)</v>
          </cell>
        </row>
        <row r="490">
          <cell r="A490">
            <v>66726</v>
          </cell>
          <cell r="B490" t="str">
            <v>Overige maatwerkarrangementen</v>
          </cell>
          <cell r="C490" t="str">
            <v>K</v>
          </cell>
          <cell r="D490">
            <v>2023</v>
          </cell>
          <cell r="E490">
            <v>2024</v>
          </cell>
          <cell r="F490">
            <v>0</v>
          </cell>
          <cell r="G490" t="str">
            <v>O</v>
          </cell>
          <cell r="H490"/>
          <cell r="I490"/>
          <cell r="J490">
            <v>6</v>
          </cell>
          <cell r="K490">
            <v>0</v>
          </cell>
          <cell r="L490"/>
          <cell r="M490"/>
          <cell r="N490"/>
          <cell r="O490"/>
          <cell r="P490"/>
          <cell r="Q490"/>
          <cell r="R490"/>
          <cell r="S490"/>
          <cell r="T490" t="str">
            <v>N</v>
          </cell>
          <cell r="U490" t="str">
            <v>J</v>
          </cell>
          <cell r="V490" t="str">
            <v>6.71d</v>
          </cell>
          <cell r="W490" t="str">
            <v>Overige maatwerkarrangementen (WMO)</v>
          </cell>
        </row>
        <row r="491">
          <cell r="A491">
            <v>66726</v>
          </cell>
          <cell r="B491" t="str">
            <v>Taakstelling Sociaal Domein</v>
          </cell>
          <cell r="C491" t="str">
            <v>K</v>
          </cell>
          <cell r="D491">
            <v>2019</v>
          </cell>
          <cell r="E491">
            <v>2022</v>
          </cell>
          <cell r="F491">
            <v>0</v>
          </cell>
          <cell r="G491" t="str">
            <v>O</v>
          </cell>
          <cell r="H491"/>
          <cell r="I491"/>
          <cell r="J491">
            <v>6</v>
          </cell>
          <cell r="K491">
            <v>0</v>
          </cell>
          <cell r="L491"/>
          <cell r="M491"/>
          <cell r="N491"/>
          <cell r="O491"/>
          <cell r="P491"/>
          <cell r="Q491"/>
          <cell r="R491"/>
          <cell r="S491"/>
          <cell r="T491" t="str">
            <v>N</v>
          </cell>
          <cell r="U491" t="str">
            <v>J</v>
          </cell>
          <cell r="V491" t="str">
            <v>6.72</v>
          </cell>
          <cell r="W491" t="str">
            <v>Maatwerkdienstverlening 18-</v>
          </cell>
        </row>
        <row r="492">
          <cell r="A492">
            <v>66727</v>
          </cell>
          <cell r="B492" t="str">
            <v>Generieke toewijzing</v>
          </cell>
          <cell r="C492" t="str">
            <v>K</v>
          </cell>
          <cell r="D492">
            <v>2026</v>
          </cell>
          <cell r="E492">
            <v>2099</v>
          </cell>
          <cell r="F492">
            <v>0</v>
          </cell>
          <cell r="G492" t="str">
            <v>O</v>
          </cell>
          <cell r="H492"/>
          <cell r="I492"/>
          <cell r="J492">
            <v>6</v>
          </cell>
          <cell r="K492">
            <v>0</v>
          </cell>
          <cell r="L492"/>
          <cell r="M492"/>
          <cell r="N492"/>
          <cell r="O492"/>
          <cell r="P492"/>
          <cell r="Q492"/>
          <cell r="R492"/>
          <cell r="S492"/>
          <cell r="T492" t="str">
            <v>N</v>
          </cell>
          <cell r="U492" t="str">
            <v>J</v>
          </cell>
          <cell r="V492" t="str">
            <v>6.714</v>
          </cell>
          <cell r="W492" t="str">
            <v>Overige maatwerkarrangementen (WMO)</v>
          </cell>
        </row>
        <row r="493">
          <cell r="A493">
            <v>66727</v>
          </cell>
          <cell r="B493" t="str">
            <v>Generieke toewijzing</v>
          </cell>
          <cell r="C493" t="str">
            <v>K</v>
          </cell>
          <cell r="D493">
            <v>2023</v>
          </cell>
          <cell r="E493">
            <v>2025</v>
          </cell>
          <cell r="F493">
            <v>0</v>
          </cell>
          <cell r="G493" t="str">
            <v>O</v>
          </cell>
          <cell r="H493"/>
          <cell r="I493"/>
          <cell r="J493">
            <v>6</v>
          </cell>
          <cell r="K493">
            <v>0</v>
          </cell>
          <cell r="L493"/>
          <cell r="M493"/>
          <cell r="N493"/>
          <cell r="O493"/>
          <cell r="P493"/>
          <cell r="Q493"/>
          <cell r="R493"/>
          <cell r="S493"/>
          <cell r="T493" t="str">
            <v>N</v>
          </cell>
          <cell r="U493" t="str">
            <v>J</v>
          </cell>
          <cell r="V493" t="str">
            <v>6.714</v>
          </cell>
          <cell r="W493" t="str">
            <v>Overige maatwerkarrangementen (WMO)</v>
          </cell>
        </row>
        <row r="494">
          <cell r="A494">
            <v>66727</v>
          </cell>
          <cell r="B494" t="str">
            <v>Maatwerkdienstverlening 18-  afrek. voorgnde jaren</v>
          </cell>
          <cell r="C494" t="str">
            <v>K</v>
          </cell>
          <cell r="D494">
            <v>2019</v>
          </cell>
          <cell r="E494">
            <v>2022</v>
          </cell>
          <cell r="F494">
            <v>0</v>
          </cell>
          <cell r="G494" t="str">
            <v>O</v>
          </cell>
          <cell r="H494"/>
          <cell r="I494"/>
          <cell r="J494">
            <v>6</v>
          </cell>
          <cell r="K494">
            <v>0</v>
          </cell>
          <cell r="L494"/>
          <cell r="M494"/>
          <cell r="N494"/>
          <cell r="O494"/>
          <cell r="P494"/>
          <cell r="Q494"/>
          <cell r="R494"/>
          <cell r="S494"/>
          <cell r="T494" t="str">
            <v>N</v>
          </cell>
          <cell r="U494" t="str">
            <v>J</v>
          </cell>
          <cell r="V494" t="str">
            <v>6.72</v>
          </cell>
          <cell r="W494" t="str">
            <v>Maatwerkdienstverlening 18-</v>
          </cell>
        </row>
        <row r="495">
          <cell r="A495">
            <v>66728</v>
          </cell>
          <cell r="B495" t="str">
            <v>Stelpost zorgkostenstijging 2022-2025</v>
          </cell>
          <cell r="C495" t="str">
            <v>K</v>
          </cell>
          <cell r="D495">
            <v>2025</v>
          </cell>
          <cell r="E495">
            <v>2099</v>
          </cell>
          <cell r="F495">
            <v>0</v>
          </cell>
          <cell r="G495" t="str">
            <v>O</v>
          </cell>
          <cell r="H495"/>
          <cell r="I495"/>
          <cell r="J495">
            <v>6</v>
          </cell>
          <cell r="K495">
            <v>0</v>
          </cell>
          <cell r="L495"/>
          <cell r="M495"/>
          <cell r="N495"/>
          <cell r="O495"/>
          <cell r="P495"/>
          <cell r="Q495"/>
          <cell r="R495"/>
          <cell r="S495"/>
          <cell r="T495" t="str">
            <v>N</v>
          </cell>
          <cell r="U495" t="str">
            <v>J</v>
          </cell>
          <cell r="V495" t="str">
            <v>6.714</v>
          </cell>
          <cell r="W495" t="str">
            <v>Overige maatwerkarrangementen (WMO)</v>
          </cell>
        </row>
        <row r="496">
          <cell r="A496">
            <v>66728</v>
          </cell>
          <cell r="B496" t="str">
            <v>Stelpost zorgkostenstijging 2022-2025</v>
          </cell>
          <cell r="C496" t="str">
            <v>K</v>
          </cell>
          <cell r="D496">
            <v>2021</v>
          </cell>
          <cell r="E496">
            <v>2024</v>
          </cell>
          <cell r="F496">
            <v>0</v>
          </cell>
          <cell r="G496" t="str">
            <v>O</v>
          </cell>
          <cell r="H496"/>
          <cell r="I496"/>
          <cell r="J496">
            <v>6</v>
          </cell>
          <cell r="K496">
            <v>0</v>
          </cell>
          <cell r="L496"/>
          <cell r="M496"/>
          <cell r="N496"/>
          <cell r="O496"/>
          <cell r="P496"/>
          <cell r="Q496"/>
          <cell r="R496"/>
          <cell r="S496"/>
          <cell r="T496" t="str">
            <v>N</v>
          </cell>
          <cell r="U496" t="str">
            <v>J</v>
          </cell>
          <cell r="V496" t="str">
            <v>6.72</v>
          </cell>
          <cell r="W496" t="str">
            <v>Maatwerkdienstverlening 18-</v>
          </cell>
        </row>
        <row r="497">
          <cell r="A497">
            <v>66729</v>
          </cell>
          <cell r="B497" t="str">
            <v>Persoonsgebonden Budget WMO</v>
          </cell>
          <cell r="C497" t="str">
            <v>K</v>
          </cell>
          <cell r="D497">
            <v>2025</v>
          </cell>
          <cell r="E497">
            <v>2099</v>
          </cell>
          <cell r="F497">
            <v>0</v>
          </cell>
          <cell r="G497" t="str">
            <v>O</v>
          </cell>
          <cell r="H497"/>
          <cell r="I497"/>
          <cell r="J497">
            <v>6</v>
          </cell>
          <cell r="K497">
            <v>0</v>
          </cell>
          <cell r="L497"/>
          <cell r="M497"/>
          <cell r="N497"/>
          <cell r="O497"/>
          <cell r="P497"/>
          <cell r="Q497"/>
          <cell r="R497"/>
          <cell r="S497"/>
          <cell r="T497" t="str">
            <v>N</v>
          </cell>
          <cell r="U497" t="str">
            <v>J</v>
          </cell>
          <cell r="V497" t="str">
            <v>6.791</v>
          </cell>
          <cell r="W497" t="str">
            <v>PGB WMO</v>
          </cell>
        </row>
        <row r="498">
          <cell r="A498">
            <v>66730</v>
          </cell>
          <cell r="B498" t="str">
            <v>BBK Jeugdhulp begeleiding</v>
          </cell>
          <cell r="C498" t="str">
            <v>K</v>
          </cell>
          <cell r="D498">
            <v>2023</v>
          </cell>
          <cell r="E498">
            <v>2024</v>
          </cell>
          <cell r="F498">
            <v>0</v>
          </cell>
          <cell r="G498" t="str">
            <v>O</v>
          </cell>
          <cell r="H498"/>
          <cell r="I498"/>
          <cell r="J498">
            <v>6</v>
          </cell>
          <cell r="K498">
            <v>0</v>
          </cell>
          <cell r="L498"/>
          <cell r="M498"/>
          <cell r="N498"/>
          <cell r="O498"/>
          <cell r="P498"/>
          <cell r="Q498"/>
          <cell r="R498"/>
          <cell r="S498"/>
          <cell r="T498" t="str">
            <v>N</v>
          </cell>
          <cell r="U498" t="str">
            <v>J</v>
          </cell>
          <cell r="V498" t="str">
            <v>6.72a</v>
          </cell>
          <cell r="W498" t="str">
            <v>Jeugdhulp begeleiding</v>
          </cell>
        </row>
        <row r="499">
          <cell r="A499">
            <v>66731</v>
          </cell>
          <cell r="B499" t="str">
            <v>Persoonlijke verzorging (18-)</v>
          </cell>
          <cell r="C499" t="str">
            <v>K</v>
          </cell>
          <cell r="D499">
            <v>2023</v>
          </cell>
          <cell r="E499">
            <v>2024</v>
          </cell>
          <cell r="F499">
            <v>0</v>
          </cell>
          <cell r="G499" t="str">
            <v>O</v>
          </cell>
          <cell r="H499"/>
          <cell r="I499"/>
          <cell r="J499">
            <v>6</v>
          </cell>
          <cell r="K499">
            <v>0</v>
          </cell>
          <cell r="L499"/>
          <cell r="M499"/>
          <cell r="N499"/>
          <cell r="O499"/>
          <cell r="P499"/>
          <cell r="Q499"/>
          <cell r="R499"/>
          <cell r="S499"/>
          <cell r="T499" t="str">
            <v>N</v>
          </cell>
          <cell r="U499" t="str">
            <v>J</v>
          </cell>
          <cell r="V499" t="str">
            <v>6.72a</v>
          </cell>
          <cell r="W499" t="str">
            <v>Jeugdhulp begeleiding</v>
          </cell>
        </row>
        <row r="500">
          <cell r="A500">
            <v>66732</v>
          </cell>
          <cell r="B500" t="str">
            <v>Jeugdhulp begeleiding(in + excl. verblijf)</v>
          </cell>
          <cell r="C500" t="str">
            <v>K</v>
          </cell>
          <cell r="D500">
            <v>2023</v>
          </cell>
          <cell r="E500">
            <v>2024</v>
          </cell>
          <cell r="F500">
            <v>0</v>
          </cell>
          <cell r="G500" t="str">
            <v>O</v>
          </cell>
          <cell r="H500"/>
          <cell r="I500"/>
          <cell r="J500">
            <v>6</v>
          </cell>
          <cell r="K500">
            <v>0</v>
          </cell>
          <cell r="L500"/>
          <cell r="M500"/>
          <cell r="N500"/>
          <cell r="O500"/>
          <cell r="P500"/>
          <cell r="Q500"/>
          <cell r="R500"/>
          <cell r="S500"/>
          <cell r="T500" t="str">
            <v>N</v>
          </cell>
          <cell r="U500" t="str">
            <v>J</v>
          </cell>
          <cell r="V500" t="str">
            <v>6.72a</v>
          </cell>
          <cell r="W500" t="str">
            <v>Jeugdhulp begeleiding</v>
          </cell>
        </row>
        <row r="501">
          <cell r="A501">
            <v>66733</v>
          </cell>
          <cell r="B501" t="str">
            <v>Jeugdhulp ambulant (begeleiding)</v>
          </cell>
          <cell r="C501" t="str">
            <v>K</v>
          </cell>
          <cell r="D501">
            <v>2025</v>
          </cell>
          <cell r="E501">
            <v>2099</v>
          </cell>
          <cell r="F501">
            <v>0</v>
          </cell>
          <cell r="G501" t="str">
            <v>O</v>
          </cell>
          <cell r="H501"/>
          <cell r="I501"/>
          <cell r="J501">
            <v>6</v>
          </cell>
          <cell r="K501">
            <v>0</v>
          </cell>
          <cell r="L501"/>
          <cell r="M501"/>
          <cell r="N501"/>
          <cell r="O501"/>
          <cell r="P501"/>
          <cell r="Q501"/>
          <cell r="R501"/>
          <cell r="S501"/>
          <cell r="T501" t="str">
            <v>N</v>
          </cell>
          <cell r="U501" t="str">
            <v>J</v>
          </cell>
          <cell r="V501" t="str">
            <v>6.752</v>
          </cell>
          <cell r="W501" t="str">
            <v>Jeugdhulp ambulant regionaal</v>
          </cell>
        </row>
        <row r="502">
          <cell r="A502">
            <v>66733</v>
          </cell>
          <cell r="B502" t="str">
            <v>Jeugdhulp ambulant (begeleiding)</v>
          </cell>
          <cell r="C502" t="str">
            <v>K</v>
          </cell>
          <cell r="D502">
            <v>2023</v>
          </cell>
          <cell r="E502">
            <v>2024</v>
          </cell>
          <cell r="F502">
            <v>0</v>
          </cell>
          <cell r="G502" t="str">
            <v>O</v>
          </cell>
          <cell r="H502"/>
          <cell r="I502"/>
          <cell r="J502">
            <v>6</v>
          </cell>
          <cell r="K502">
            <v>0</v>
          </cell>
          <cell r="L502"/>
          <cell r="M502"/>
          <cell r="N502"/>
          <cell r="O502"/>
          <cell r="P502"/>
          <cell r="Q502"/>
          <cell r="R502"/>
          <cell r="S502"/>
          <cell r="T502" t="str">
            <v>N</v>
          </cell>
          <cell r="U502" t="str">
            <v>J</v>
          </cell>
          <cell r="V502" t="str">
            <v>6.72a</v>
          </cell>
          <cell r="W502" t="str">
            <v>Jeugdhulp begeleiding</v>
          </cell>
        </row>
        <row r="503">
          <cell r="A503">
            <v>66735</v>
          </cell>
          <cell r="B503" t="str">
            <v>BBK Jeugdhulp behandeling</v>
          </cell>
          <cell r="C503" t="str">
            <v>K</v>
          </cell>
          <cell r="D503">
            <v>2025</v>
          </cell>
          <cell r="E503">
            <v>2099</v>
          </cell>
          <cell r="F503">
            <v>0</v>
          </cell>
          <cell r="G503" t="str">
            <v>O</v>
          </cell>
          <cell r="H503"/>
          <cell r="I503"/>
          <cell r="J503">
            <v>6</v>
          </cell>
          <cell r="K503">
            <v>0</v>
          </cell>
          <cell r="L503"/>
          <cell r="M503"/>
          <cell r="N503"/>
          <cell r="O503"/>
          <cell r="P503"/>
          <cell r="Q503"/>
          <cell r="R503"/>
          <cell r="S503"/>
          <cell r="T503" t="str">
            <v>N</v>
          </cell>
          <cell r="U503" t="str">
            <v>J</v>
          </cell>
          <cell r="V503" t="str">
            <v>6.92</v>
          </cell>
          <cell r="W503" t="str">
            <v>Coördinatie en beleid Jeugd</v>
          </cell>
        </row>
        <row r="504">
          <cell r="A504">
            <v>66735</v>
          </cell>
          <cell r="B504" t="str">
            <v>BBK Jeugdhulp behandeling</v>
          </cell>
          <cell r="C504" t="str">
            <v>K</v>
          </cell>
          <cell r="D504">
            <v>2023</v>
          </cell>
          <cell r="E504">
            <v>2024</v>
          </cell>
          <cell r="F504">
            <v>0</v>
          </cell>
          <cell r="G504" t="str">
            <v>O</v>
          </cell>
          <cell r="H504"/>
          <cell r="I504"/>
          <cell r="J504">
            <v>6</v>
          </cell>
          <cell r="K504">
            <v>0</v>
          </cell>
          <cell r="L504"/>
          <cell r="M504"/>
          <cell r="N504"/>
          <cell r="O504"/>
          <cell r="P504"/>
          <cell r="Q504"/>
          <cell r="R504"/>
          <cell r="S504"/>
          <cell r="T504" t="str">
            <v>N</v>
          </cell>
          <cell r="U504" t="str">
            <v>J</v>
          </cell>
          <cell r="V504" t="str">
            <v>6.72b</v>
          </cell>
          <cell r="W504" t="str">
            <v>Jeugdhulp behandeling</v>
          </cell>
        </row>
        <row r="505">
          <cell r="A505">
            <v>66736</v>
          </cell>
          <cell r="B505" t="str">
            <v>Jeugdhulp ambulant (behandeling)</v>
          </cell>
          <cell r="C505" t="str">
            <v>K</v>
          </cell>
          <cell r="D505">
            <v>2025</v>
          </cell>
          <cell r="E505">
            <v>2099</v>
          </cell>
          <cell r="F505">
            <v>0</v>
          </cell>
          <cell r="G505" t="str">
            <v>O</v>
          </cell>
          <cell r="H505"/>
          <cell r="I505"/>
          <cell r="J505">
            <v>6</v>
          </cell>
          <cell r="K505">
            <v>0</v>
          </cell>
          <cell r="L505"/>
          <cell r="M505"/>
          <cell r="N505"/>
          <cell r="O505"/>
          <cell r="P505"/>
          <cell r="Q505"/>
          <cell r="R505"/>
          <cell r="S505"/>
          <cell r="T505" t="str">
            <v>N</v>
          </cell>
          <cell r="U505" t="str">
            <v>J</v>
          </cell>
          <cell r="V505" t="str">
            <v>6.752</v>
          </cell>
          <cell r="W505" t="str">
            <v>Jeugdhulp ambulant regionaal</v>
          </cell>
        </row>
        <row r="506">
          <cell r="A506">
            <v>66736</v>
          </cell>
          <cell r="B506" t="str">
            <v>Jeugdhulp ambulant (behandeling)</v>
          </cell>
          <cell r="C506" t="str">
            <v>K</v>
          </cell>
          <cell r="D506">
            <v>2023</v>
          </cell>
          <cell r="E506">
            <v>2024</v>
          </cell>
          <cell r="F506">
            <v>0</v>
          </cell>
          <cell r="G506" t="str">
            <v>O</v>
          </cell>
          <cell r="H506"/>
          <cell r="I506"/>
          <cell r="J506">
            <v>6</v>
          </cell>
          <cell r="K506">
            <v>0</v>
          </cell>
          <cell r="L506"/>
          <cell r="M506"/>
          <cell r="N506"/>
          <cell r="O506"/>
          <cell r="P506"/>
          <cell r="Q506"/>
          <cell r="R506"/>
          <cell r="S506"/>
          <cell r="T506" t="str">
            <v>N</v>
          </cell>
          <cell r="U506" t="str">
            <v>J</v>
          </cell>
          <cell r="V506" t="str">
            <v>6.72b</v>
          </cell>
          <cell r="W506" t="str">
            <v>Jeugdhulp behandeling</v>
          </cell>
        </row>
        <row r="507">
          <cell r="A507">
            <v>66736</v>
          </cell>
          <cell r="B507" t="str">
            <v>Jeugdhulp ambulant (behandeling)</v>
          </cell>
          <cell r="C507" t="str">
            <v>K</v>
          </cell>
          <cell r="D507">
            <v>2022</v>
          </cell>
          <cell r="E507">
            <v>2022</v>
          </cell>
          <cell r="F507">
            <v>0</v>
          </cell>
          <cell r="G507" t="str">
            <v>O</v>
          </cell>
          <cell r="H507"/>
          <cell r="I507"/>
          <cell r="J507">
            <v>6</v>
          </cell>
          <cell r="K507">
            <v>0</v>
          </cell>
          <cell r="L507"/>
          <cell r="M507"/>
          <cell r="N507"/>
          <cell r="O507"/>
          <cell r="P507"/>
          <cell r="Q507"/>
          <cell r="R507"/>
          <cell r="S507"/>
          <cell r="T507" t="str">
            <v>N</v>
          </cell>
          <cell r="U507" t="str">
            <v>J</v>
          </cell>
          <cell r="V507" t="str">
            <v>6.72</v>
          </cell>
          <cell r="W507" t="str">
            <v>Maatwerkdienstverlening 18-</v>
          </cell>
        </row>
        <row r="508">
          <cell r="A508">
            <v>66737</v>
          </cell>
          <cell r="B508" t="str">
            <v>Persoonsgebonden Budget Jeugd</v>
          </cell>
          <cell r="C508" t="str">
            <v>K</v>
          </cell>
          <cell r="D508">
            <v>2025</v>
          </cell>
          <cell r="E508">
            <v>2029</v>
          </cell>
          <cell r="F508">
            <v>0</v>
          </cell>
          <cell r="G508" t="str">
            <v>O</v>
          </cell>
          <cell r="H508"/>
          <cell r="I508"/>
          <cell r="J508">
            <v>6</v>
          </cell>
          <cell r="K508">
            <v>0</v>
          </cell>
          <cell r="L508"/>
          <cell r="M508"/>
          <cell r="N508"/>
          <cell r="O508"/>
          <cell r="P508"/>
          <cell r="Q508"/>
          <cell r="R508"/>
          <cell r="S508"/>
          <cell r="T508" t="str">
            <v>N</v>
          </cell>
          <cell r="U508" t="str">
            <v>J</v>
          </cell>
          <cell r="V508" t="str">
            <v>6.792</v>
          </cell>
          <cell r="W508" t="str">
            <v>PGB Jeugd</v>
          </cell>
        </row>
        <row r="509">
          <cell r="A509">
            <v>66740</v>
          </cell>
          <cell r="B509" t="str">
            <v>BBK Jeugdhulp dagbesteding</v>
          </cell>
          <cell r="C509" t="str">
            <v>K</v>
          </cell>
          <cell r="D509">
            <v>2023</v>
          </cell>
          <cell r="E509">
            <v>2024</v>
          </cell>
          <cell r="F509">
            <v>0</v>
          </cell>
          <cell r="G509" t="str">
            <v>O</v>
          </cell>
          <cell r="H509"/>
          <cell r="I509"/>
          <cell r="J509">
            <v>6</v>
          </cell>
          <cell r="K509">
            <v>0</v>
          </cell>
          <cell r="L509"/>
          <cell r="M509"/>
          <cell r="N509"/>
          <cell r="O509"/>
          <cell r="P509"/>
          <cell r="Q509"/>
          <cell r="R509"/>
          <cell r="S509"/>
          <cell r="T509" t="str">
            <v>N</v>
          </cell>
          <cell r="U509" t="str">
            <v>J</v>
          </cell>
          <cell r="V509" t="str">
            <v>6.72c</v>
          </cell>
          <cell r="W509" t="str">
            <v>Jeugdhulp dagbesteding</v>
          </cell>
        </row>
        <row r="510">
          <cell r="A510">
            <v>66741</v>
          </cell>
          <cell r="B510" t="str">
            <v>Dagbesteding Jeugd</v>
          </cell>
          <cell r="C510" t="str">
            <v>K</v>
          </cell>
          <cell r="D510">
            <v>2025</v>
          </cell>
          <cell r="E510">
            <v>2099</v>
          </cell>
          <cell r="F510">
            <v>0</v>
          </cell>
          <cell r="G510" t="str">
            <v>O</v>
          </cell>
          <cell r="H510"/>
          <cell r="I510"/>
          <cell r="J510">
            <v>6</v>
          </cell>
          <cell r="K510">
            <v>0</v>
          </cell>
          <cell r="L510"/>
          <cell r="M510"/>
          <cell r="N510"/>
          <cell r="O510"/>
          <cell r="P510"/>
          <cell r="Q510"/>
          <cell r="R510"/>
          <cell r="S510"/>
          <cell r="T510" t="str">
            <v>N</v>
          </cell>
          <cell r="U510" t="str">
            <v>J</v>
          </cell>
          <cell r="V510" t="str">
            <v>6.752</v>
          </cell>
          <cell r="W510" t="str">
            <v>Jeugdhulp ambulant regionaal</v>
          </cell>
        </row>
        <row r="511">
          <cell r="A511">
            <v>66741</v>
          </cell>
          <cell r="B511" t="str">
            <v>Dagbesteding Jeugd</v>
          </cell>
          <cell r="C511" t="str">
            <v>K</v>
          </cell>
          <cell r="D511">
            <v>2023</v>
          </cell>
          <cell r="E511">
            <v>2024</v>
          </cell>
          <cell r="F511">
            <v>0</v>
          </cell>
          <cell r="G511" t="str">
            <v>O</v>
          </cell>
          <cell r="H511"/>
          <cell r="I511"/>
          <cell r="J511">
            <v>6</v>
          </cell>
          <cell r="K511">
            <v>0</v>
          </cell>
          <cell r="L511"/>
          <cell r="M511"/>
          <cell r="N511"/>
          <cell r="O511"/>
          <cell r="P511"/>
          <cell r="Q511"/>
          <cell r="R511"/>
          <cell r="S511"/>
          <cell r="T511" t="str">
            <v>N</v>
          </cell>
          <cell r="U511" t="str">
            <v>J</v>
          </cell>
          <cell r="V511" t="str">
            <v>6.72c</v>
          </cell>
          <cell r="W511" t="str">
            <v>Jeugdhulp dagbesteding</v>
          </cell>
        </row>
        <row r="512">
          <cell r="A512">
            <v>66742</v>
          </cell>
          <cell r="B512" t="str">
            <v>Vervoersdiensten</v>
          </cell>
          <cell r="C512" t="str">
            <v>K</v>
          </cell>
          <cell r="D512">
            <v>2023</v>
          </cell>
          <cell r="E512">
            <v>2024</v>
          </cell>
          <cell r="F512">
            <v>0</v>
          </cell>
          <cell r="G512" t="str">
            <v>O</v>
          </cell>
          <cell r="H512"/>
          <cell r="I512"/>
          <cell r="J512">
            <v>6</v>
          </cell>
          <cell r="K512">
            <v>0</v>
          </cell>
          <cell r="L512"/>
          <cell r="M512"/>
          <cell r="N512"/>
          <cell r="O512"/>
          <cell r="P512"/>
          <cell r="Q512"/>
          <cell r="R512"/>
          <cell r="S512"/>
          <cell r="T512" t="str">
            <v>N</v>
          </cell>
          <cell r="U512" t="str">
            <v>J</v>
          </cell>
          <cell r="V512" t="str">
            <v>6.72c</v>
          </cell>
          <cell r="W512" t="str">
            <v>Jeugdhulp dagbesteding</v>
          </cell>
        </row>
        <row r="513">
          <cell r="A513">
            <v>66743</v>
          </cell>
          <cell r="B513" t="str">
            <v>Jeugdhulp ambulant (dagbesteding/activiteiten)</v>
          </cell>
          <cell r="C513" t="str">
            <v>K</v>
          </cell>
          <cell r="D513">
            <v>2023</v>
          </cell>
          <cell r="E513">
            <v>2024</v>
          </cell>
          <cell r="F513">
            <v>0</v>
          </cell>
          <cell r="G513" t="str">
            <v>O</v>
          </cell>
          <cell r="H513"/>
          <cell r="I513"/>
          <cell r="J513">
            <v>6</v>
          </cell>
          <cell r="K513">
            <v>0</v>
          </cell>
          <cell r="L513"/>
          <cell r="M513"/>
          <cell r="N513"/>
          <cell r="O513"/>
          <cell r="P513"/>
          <cell r="Q513"/>
          <cell r="R513"/>
          <cell r="S513"/>
          <cell r="T513" t="str">
            <v>N</v>
          </cell>
          <cell r="U513" t="str">
            <v>J</v>
          </cell>
          <cell r="V513" t="str">
            <v>6.72c</v>
          </cell>
          <cell r="W513" t="str">
            <v>Jeugdhulp dagbesteding</v>
          </cell>
        </row>
        <row r="514">
          <cell r="A514">
            <v>66745</v>
          </cell>
          <cell r="B514" t="str">
            <v>BBK Jeugdhulp zonder verblijf overig</v>
          </cell>
          <cell r="C514" t="str">
            <v>K</v>
          </cell>
          <cell r="D514">
            <v>2023</v>
          </cell>
          <cell r="E514">
            <v>2024</v>
          </cell>
          <cell r="F514">
            <v>0</v>
          </cell>
          <cell r="G514" t="str">
            <v>O</v>
          </cell>
          <cell r="H514"/>
          <cell r="I514"/>
          <cell r="J514">
            <v>6</v>
          </cell>
          <cell r="K514">
            <v>0</v>
          </cell>
          <cell r="L514"/>
          <cell r="M514"/>
          <cell r="N514"/>
          <cell r="O514"/>
          <cell r="P514"/>
          <cell r="Q514"/>
          <cell r="R514"/>
          <cell r="S514"/>
          <cell r="T514" t="str">
            <v>N</v>
          </cell>
          <cell r="U514" t="str">
            <v>J</v>
          </cell>
          <cell r="V514" t="str">
            <v>6.72d</v>
          </cell>
          <cell r="W514" t="str">
            <v>Jeugdhulp zonder verblijf overig</v>
          </cell>
        </row>
        <row r="515">
          <cell r="A515">
            <v>66746</v>
          </cell>
          <cell r="B515" t="str">
            <v>Maatwerkarrangementen jeugdhulp</v>
          </cell>
          <cell r="C515" t="str">
            <v>K</v>
          </cell>
          <cell r="D515">
            <v>2025</v>
          </cell>
          <cell r="E515">
            <v>2099</v>
          </cell>
          <cell r="F515">
            <v>0</v>
          </cell>
          <cell r="G515" t="str">
            <v>O</v>
          </cell>
          <cell r="H515"/>
          <cell r="I515"/>
          <cell r="J515">
            <v>6</v>
          </cell>
          <cell r="K515">
            <v>0</v>
          </cell>
          <cell r="L515"/>
          <cell r="M515"/>
          <cell r="N515"/>
          <cell r="O515"/>
          <cell r="P515"/>
          <cell r="Q515"/>
          <cell r="R515"/>
          <cell r="S515"/>
          <cell r="T515" t="str">
            <v>N</v>
          </cell>
          <cell r="U515" t="str">
            <v>J</v>
          </cell>
          <cell r="V515" t="str">
            <v>6.752</v>
          </cell>
          <cell r="W515" t="str">
            <v>Jeugdhulp ambulant regionaal</v>
          </cell>
        </row>
        <row r="516">
          <cell r="A516">
            <v>66746</v>
          </cell>
          <cell r="B516" t="str">
            <v>Maatwerkarrangementen jeugdhulp</v>
          </cell>
          <cell r="C516" t="str">
            <v>K</v>
          </cell>
          <cell r="D516">
            <v>2023</v>
          </cell>
          <cell r="E516">
            <v>2024</v>
          </cell>
          <cell r="F516">
            <v>0</v>
          </cell>
          <cell r="G516" t="str">
            <v>O</v>
          </cell>
          <cell r="H516"/>
          <cell r="I516"/>
          <cell r="J516">
            <v>6</v>
          </cell>
          <cell r="K516">
            <v>0</v>
          </cell>
          <cell r="L516"/>
          <cell r="M516"/>
          <cell r="N516"/>
          <cell r="O516"/>
          <cell r="P516"/>
          <cell r="Q516"/>
          <cell r="R516"/>
          <cell r="S516"/>
          <cell r="T516" t="str">
            <v>N</v>
          </cell>
          <cell r="U516" t="str">
            <v>J</v>
          </cell>
          <cell r="V516" t="str">
            <v>6.72d</v>
          </cell>
          <cell r="W516" t="str">
            <v>Jeugdhulp zonder verblijf overig</v>
          </cell>
        </row>
        <row r="517">
          <cell r="A517">
            <v>66750</v>
          </cell>
          <cell r="B517" t="str">
            <v>BBK Pleegzorg</v>
          </cell>
          <cell r="C517" t="str">
            <v>K</v>
          </cell>
          <cell r="D517">
            <v>2023</v>
          </cell>
          <cell r="E517">
            <v>2024</v>
          </cell>
          <cell r="F517">
            <v>0</v>
          </cell>
          <cell r="G517" t="str">
            <v>O</v>
          </cell>
          <cell r="H517"/>
          <cell r="I517"/>
          <cell r="J517">
            <v>6</v>
          </cell>
          <cell r="K517">
            <v>0</v>
          </cell>
          <cell r="L517"/>
          <cell r="M517"/>
          <cell r="N517"/>
          <cell r="O517"/>
          <cell r="P517"/>
          <cell r="Q517"/>
          <cell r="R517"/>
          <cell r="S517"/>
          <cell r="T517" t="str">
            <v>N</v>
          </cell>
          <cell r="U517" t="str">
            <v>J</v>
          </cell>
          <cell r="V517" t="str">
            <v>6.73a</v>
          </cell>
          <cell r="W517" t="str">
            <v>Pleegzorg</v>
          </cell>
        </row>
        <row r="518">
          <cell r="A518">
            <v>66751</v>
          </cell>
          <cell r="B518" t="str">
            <v>Pleegzorg</v>
          </cell>
          <cell r="C518" t="str">
            <v>K</v>
          </cell>
          <cell r="D518">
            <v>2026</v>
          </cell>
          <cell r="E518">
            <v>2099</v>
          </cell>
          <cell r="F518">
            <v>0</v>
          </cell>
          <cell r="G518" t="str">
            <v>O</v>
          </cell>
          <cell r="H518"/>
          <cell r="I518"/>
          <cell r="J518">
            <v>6</v>
          </cell>
          <cell r="K518">
            <v>0</v>
          </cell>
          <cell r="L518"/>
          <cell r="M518"/>
          <cell r="N518"/>
          <cell r="O518"/>
          <cell r="P518"/>
          <cell r="Q518"/>
          <cell r="R518"/>
          <cell r="S518"/>
          <cell r="T518" t="str">
            <v>N</v>
          </cell>
          <cell r="U518" t="str">
            <v>J</v>
          </cell>
          <cell r="V518" t="str">
            <v>6.762</v>
          </cell>
          <cell r="W518" t="str">
            <v>Jeugdhulp met verblijf regionaal</v>
          </cell>
        </row>
        <row r="519">
          <cell r="A519">
            <v>66751</v>
          </cell>
          <cell r="B519" t="str">
            <v>Pleegzorg</v>
          </cell>
          <cell r="C519" t="str">
            <v>K</v>
          </cell>
          <cell r="D519">
            <v>2023</v>
          </cell>
          <cell r="E519">
            <v>2025</v>
          </cell>
          <cell r="F519">
            <v>0</v>
          </cell>
          <cell r="G519" t="str">
            <v>O</v>
          </cell>
          <cell r="H519"/>
          <cell r="I519"/>
          <cell r="J519">
            <v>6</v>
          </cell>
          <cell r="K519">
            <v>0</v>
          </cell>
          <cell r="L519"/>
          <cell r="M519"/>
          <cell r="N519"/>
          <cell r="O519"/>
          <cell r="P519"/>
          <cell r="Q519"/>
          <cell r="R519"/>
          <cell r="S519"/>
          <cell r="T519" t="str">
            <v>N</v>
          </cell>
          <cell r="U519" t="str">
            <v>J</v>
          </cell>
          <cell r="V519" t="str">
            <v>6.762</v>
          </cell>
          <cell r="W519" t="str">
            <v>Jeugdhulp met verblijf regionaal</v>
          </cell>
        </row>
        <row r="520">
          <cell r="A520">
            <v>66752</v>
          </cell>
          <cell r="B520" t="str">
            <v>Gezinsgericht</v>
          </cell>
          <cell r="C520" t="str">
            <v>K</v>
          </cell>
          <cell r="D520">
            <v>2025</v>
          </cell>
          <cell r="E520">
            <v>2099</v>
          </cell>
          <cell r="F520">
            <v>0</v>
          </cell>
          <cell r="G520" t="str">
            <v>O</v>
          </cell>
          <cell r="H520"/>
          <cell r="I520"/>
          <cell r="J520">
            <v>6</v>
          </cell>
          <cell r="K520">
            <v>0</v>
          </cell>
          <cell r="L520"/>
          <cell r="M520"/>
          <cell r="N520"/>
          <cell r="O520"/>
          <cell r="P520"/>
          <cell r="Q520"/>
          <cell r="R520"/>
          <cell r="S520"/>
          <cell r="T520" t="str">
            <v>N</v>
          </cell>
          <cell r="U520" t="str">
            <v>J</v>
          </cell>
          <cell r="V520" t="str">
            <v>6.762</v>
          </cell>
          <cell r="W520" t="str">
            <v>Jeugdhulp met verblijf regionaal</v>
          </cell>
        </row>
        <row r="521">
          <cell r="A521">
            <v>66752</v>
          </cell>
          <cell r="B521" t="str">
            <v>Gezinsgericht</v>
          </cell>
          <cell r="C521" t="str">
            <v>K</v>
          </cell>
          <cell r="D521">
            <v>2023</v>
          </cell>
          <cell r="E521">
            <v>2024</v>
          </cell>
          <cell r="F521">
            <v>0</v>
          </cell>
          <cell r="G521" t="str">
            <v>O</v>
          </cell>
          <cell r="H521"/>
          <cell r="I521"/>
          <cell r="J521">
            <v>6</v>
          </cell>
          <cell r="K521">
            <v>0</v>
          </cell>
          <cell r="L521"/>
          <cell r="M521"/>
          <cell r="N521"/>
          <cell r="O521"/>
          <cell r="P521"/>
          <cell r="Q521"/>
          <cell r="R521"/>
          <cell r="S521"/>
          <cell r="T521" t="str">
            <v>N</v>
          </cell>
          <cell r="U521" t="str">
            <v>J</v>
          </cell>
          <cell r="V521" t="str">
            <v>6.73b</v>
          </cell>
          <cell r="W521" t="str">
            <v>Gezinsgericht</v>
          </cell>
        </row>
        <row r="522">
          <cell r="A522">
            <v>66753</v>
          </cell>
          <cell r="B522" t="str">
            <v>Jeugdhulp met verblijf overige</v>
          </cell>
          <cell r="C522" t="str">
            <v>K</v>
          </cell>
          <cell r="D522">
            <v>2026</v>
          </cell>
          <cell r="E522">
            <v>2099</v>
          </cell>
          <cell r="F522">
            <v>0</v>
          </cell>
          <cell r="G522" t="str">
            <v>O</v>
          </cell>
          <cell r="H522"/>
          <cell r="I522"/>
          <cell r="J522">
            <v>6</v>
          </cell>
          <cell r="K522">
            <v>0</v>
          </cell>
          <cell r="L522"/>
          <cell r="M522"/>
          <cell r="N522"/>
          <cell r="O522"/>
          <cell r="P522"/>
          <cell r="Q522"/>
          <cell r="R522"/>
          <cell r="S522"/>
          <cell r="T522" t="str">
            <v>N</v>
          </cell>
          <cell r="U522" t="str">
            <v>J</v>
          </cell>
          <cell r="V522" t="str">
            <v>6.762</v>
          </cell>
          <cell r="W522" t="str">
            <v>Jeugdhulp met verblijf regionaal</v>
          </cell>
        </row>
        <row r="523">
          <cell r="A523">
            <v>66753</v>
          </cell>
          <cell r="B523" t="str">
            <v>Jeugdhulp met verblijf overige</v>
          </cell>
          <cell r="C523" t="str">
            <v>K</v>
          </cell>
          <cell r="D523">
            <v>2023</v>
          </cell>
          <cell r="E523">
            <v>2025</v>
          </cell>
          <cell r="F523">
            <v>0</v>
          </cell>
          <cell r="G523" t="str">
            <v>O</v>
          </cell>
          <cell r="H523"/>
          <cell r="I523"/>
          <cell r="J523">
            <v>6</v>
          </cell>
          <cell r="K523">
            <v>0</v>
          </cell>
          <cell r="L523"/>
          <cell r="M523"/>
          <cell r="N523"/>
          <cell r="O523"/>
          <cell r="P523"/>
          <cell r="Q523"/>
          <cell r="R523"/>
          <cell r="S523"/>
          <cell r="T523" t="str">
            <v>N</v>
          </cell>
          <cell r="U523" t="str">
            <v>J</v>
          </cell>
          <cell r="V523" t="str">
            <v>6.762</v>
          </cell>
          <cell r="W523" t="str">
            <v>Jeugdhulp met verblijf regionaal</v>
          </cell>
        </row>
        <row r="524">
          <cell r="A524">
            <v>66755</v>
          </cell>
          <cell r="B524" t="str">
            <v>BBK Jeugd behandeling GGZ zonder verblijf</v>
          </cell>
          <cell r="C524" t="str">
            <v>K</v>
          </cell>
          <cell r="D524">
            <v>2023</v>
          </cell>
          <cell r="E524">
            <v>2024</v>
          </cell>
          <cell r="F524">
            <v>0</v>
          </cell>
          <cell r="G524" t="str">
            <v>O</v>
          </cell>
          <cell r="H524"/>
          <cell r="I524"/>
          <cell r="J524">
            <v>6</v>
          </cell>
          <cell r="K524">
            <v>0</v>
          </cell>
          <cell r="L524"/>
          <cell r="M524"/>
          <cell r="N524"/>
          <cell r="O524"/>
          <cell r="P524"/>
          <cell r="Q524"/>
          <cell r="R524"/>
          <cell r="S524"/>
          <cell r="T524" t="str">
            <v>N</v>
          </cell>
          <cell r="U524" t="str">
            <v>J</v>
          </cell>
          <cell r="V524" t="str">
            <v>6.74a</v>
          </cell>
          <cell r="W524" t="str">
            <v>Jeugdhulp behandeling GGZ zonder verblijf</v>
          </cell>
        </row>
        <row r="525">
          <cell r="A525">
            <v>66756</v>
          </cell>
          <cell r="B525" t="str">
            <v>Generalistische basis GGZ</v>
          </cell>
          <cell r="C525" t="str">
            <v>K</v>
          </cell>
          <cell r="D525">
            <v>2023</v>
          </cell>
          <cell r="E525">
            <v>2024</v>
          </cell>
          <cell r="F525">
            <v>0</v>
          </cell>
          <cell r="G525" t="str">
            <v>O</v>
          </cell>
          <cell r="H525"/>
          <cell r="I525"/>
          <cell r="J525">
            <v>6</v>
          </cell>
          <cell r="K525">
            <v>0</v>
          </cell>
          <cell r="L525"/>
          <cell r="M525"/>
          <cell r="N525"/>
          <cell r="O525"/>
          <cell r="P525"/>
          <cell r="Q525"/>
          <cell r="R525"/>
          <cell r="S525"/>
          <cell r="T525" t="str">
            <v>N</v>
          </cell>
          <cell r="U525" t="str">
            <v>J</v>
          </cell>
          <cell r="V525" t="str">
            <v>6.74a</v>
          </cell>
          <cell r="W525" t="str">
            <v>Jeugdhulp behandeling GGZ zonder verblijf</v>
          </cell>
        </row>
        <row r="526">
          <cell r="A526">
            <v>66757</v>
          </cell>
          <cell r="B526" t="str">
            <v>Kindergeneeskunde</v>
          </cell>
          <cell r="C526" t="str">
            <v>K</v>
          </cell>
          <cell r="D526">
            <v>2023</v>
          </cell>
          <cell r="E526">
            <v>2024</v>
          </cell>
          <cell r="F526">
            <v>0</v>
          </cell>
          <cell r="G526" t="str">
            <v>O</v>
          </cell>
          <cell r="H526"/>
          <cell r="I526"/>
          <cell r="J526">
            <v>6</v>
          </cell>
          <cell r="K526">
            <v>0</v>
          </cell>
          <cell r="L526"/>
          <cell r="M526"/>
          <cell r="N526"/>
          <cell r="O526"/>
          <cell r="P526"/>
          <cell r="Q526"/>
          <cell r="R526"/>
          <cell r="S526"/>
          <cell r="T526" t="str">
            <v>N</v>
          </cell>
          <cell r="U526" t="str">
            <v>J</v>
          </cell>
          <cell r="V526" t="str">
            <v>6.74a</v>
          </cell>
          <cell r="W526" t="str">
            <v>Jeugdhulp behandeling GGZ zonder verblijf</v>
          </cell>
        </row>
        <row r="527">
          <cell r="A527">
            <v>66758</v>
          </cell>
          <cell r="B527" t="str">
            <v>Jeugd ggz behandeling</v>
          </cell>
          <cell r="C527" t="str">
            <v>K</v>
          </cell>
          <cell r="D527">
            <v>2023</v>
          </cell>
          <cell r="E527">
            <v>2024</v>
          </cell>
          <cell r="F527">
            <v>0</v>
          </cell>
          <cell r="G527" t="str">
            <v>O</v>
          </cell>
          <cell r="H527"/>
          <cell r="I527"/>
          <cell r="J527">
            <v>6</v>
          </cell>
          <cell r="K527">
            <v>0</v>
          </cell>
          <cell r="L527"/>
          <cell r="M527"/>
          <cell r="N527"/>
          <cell r="O527"/>
          <cell r="P527"/>
          <cell r="Q527"/>
          <cell r="R527"/>
          <cell r="S527"/>
          <cell r="T527" t="str">
            <v>N</v>
          </cell>
          <cell r="U527" t="str">
            <v>J</v>
          </cell>
          <cell r="V527" t="str">
            <v>6.74a</v>
          </cell>
          <cell r="W527" t="str">
            <v>Jeugdhulp behandeling GGZ zonder verblijf</v>
          </cell>
        </row>
        <row r="528">
          <cell r="A528">
            <v>66760</v>
          </cell>
          <cell r="B528" t="str">
            <v>BBK Jeugdhulp crisis/LTA/GGZ-verblijf</v>
          </cell>
          <cell r="C528" t="str">
            <v>K</v>
          </cell>
          <cell r="D528">
            <v>2023</v>
          </cell>
          <cell r="E528">
            <v>2024</v>
          </cell>
          <cell r="F528">
            <v>0</v>
          </cell>
          <cell r="G528" t="str">
            <v>O</v>
          </cell>
          <cell r="H528"/>
          <cell r="I528"/>
          <cell r="J528">
            <v>6</v>
          </cell>
          <cell r="K528">
            <v>0</v>
          </cell>
          <cell r="L528"/>
          <cell r="M528"/>
          <cell r="N528"/>
          <cell r="O528"/>
          <cell r="P528"/>
          <cell r="Q528"/>
          <cell r="R528"/>
          <cell r="S528"/>
          <cell r="T528" t="str">
            <v>N</v>
          </cell>
          <cell r="U528" t="str">
            <v>J</v>
          </cell>
          <cell r="V528" t="str">
            <v>6.74b</v>
          </cell>
          <cell r="W528" t="str">
            <v>Jeugdhulp crisis/LTA/GGZ-verblijf</v>
          </cell>
        </row>
        <row r="529">
          <cell r="A529">
            <v>66761</v>
          </cell>
          <cell r="B529" t="str">
            <v>Crisis jeugdhulp</v>
          </cell>
          <cell r="C529" t="str">
            <v>K</v>
          </cell>
          <cell r="D529">
            <v>2025</v>
          </cell>
          <cell r="E529">
            <v>2099</v>
          </cell>
          <cell r="F529">
            <v>0</v>
          </cell>
          <cell r="G529" t="str">
            <v>O</v>
          </cell>
          <cell r="H529"/>
          <cell r="I529"/>
          <cell r="J529">
            <v>6</v>
          </cell>
          <cell r="K529">
            <v>0</v>
          </cell>
          <cell r="L529"/>
          <cell r="M529"/>
          <cell r="N529"/>
          <cell r="O529"/>
          <cell r="P529"/>
          <cell r="Q529"/>
          <cell r="R529"/>
          <cell r="S529"/>
          <cell r="T529" t="str">
            <v>N</v>
          </cell>
          <cell r="U529" t="str">
            <v>J</v>
          </cell>
          <cell r="V529" t="str">
            <v>6.763</v>
          </cell>
          <cell r="W529" t="str">
            <v>Jeugdhulp met verblijf landelijk</v>
          </cell>
        </row>
        <row r="530">
          <cell r="A530">
            <v>66761</v>
          </cell>
          <cell r="B530" t="str">
            <v>Crisis jeugdhulp</v>
          </cell>
          <cell r="C530" t="str">
            <v>K</v>
          </cell>
          <cell r="D530">
            <v>2023</v>
          </cell>
          <cell r="E530">
            <v>2024</v>
          </cell>
          <cell r="F530">
            <v>0</v>
          </cell>
          <cell r="G530" t="str">
            <v>O</v>
          </cell>
          <cell r="H530"/>
          <cell r="I530"/>
          <cell r="J530">
            <v>6</v>
          </cell>
          <cell r="K530">
            <v>0</v>
          </cell>
          <cell r="L530"/>
          <cell r="M530"/>
          <cell r="N530"/>
          <cell r="O530"/>
          <cell r="P530"/>
          <cell r="Q530"/>
          <cell r="R530"/>
          <cell r="S530"/>
          <cell r="T530" t="str">
            <v>N</v>
          </cell>
          <cell r="U530" t="str">
            <v>J</v>
          </cell>
          <cell r="V530" t="str">
            <v>6.74b</v>
          </cell>
          <cell r="W530" t="str">
            <v>Jeugdhulp crisis/LTA/GGZ-verblijf</v>
          </cell>
        </row>
        <row r="531">
          <cell r="A531">
            <v>66762</v>
          </cell>
          <cell r="B531" t="str">
            <v>Jeugd ggz behandeling met opnamen</v>
          </cell>
          <cell r="C531" t="str">
            <v>K</v>
          </cell>
          <cell r="D531">
            <v>2023</v>
          </cell>
          <cell r="E531">
            <v>2024</v>
          </cell>
          <cell r="F531">
            <v>0</v>
          </cell>
          <cell r="G531" t="str">
            <v>O</v>
          </cell>
          <cell r="H531"/>
          <cell r="I531"/>
          <cell r="J531">
            <v>6</v>
          </cell>
          <cell r="K531">
            <v>0</v>
          </cell>
          <cell r="L531"/>
          <cell r="M531"/>
          <cell r="N531"/>
          <cell r="O531"/>
          <cell r="P531"/>
          <cell r="Q531"/>
          <cell r="R531"/>
          <cell r="S531"/>
          <cell r="T531" t="str">
            <v>N</v>
          </cell>
          <cell r="U531" t="str">
            <v>J</v>
          </cell>
          <cell r="V531" t="str">
            <v>6.74b</v>
          </cell>
          <cell r="W531" t="str">
            <v>Jeugdhulp crisis/LTA/GGZ-verblijf</v>
          </cell>
        </row>
        <row r="532">
          <cell r="A532">
            <v>66765</v>
          </cell>
          <cell r="B532" t="str">
            <v>BBK Gesloten plaatsing</v>
          </cell>
          <cell r="C532" t="str">
            <v>K</v>
          </cell>
          <cell r="D532">
            <v>2023</v>
          </cell>
          <cell r="E532">
            <v>2024</v>
          </cell>
          <cell r="F532">
            <v>0</v>
          </cell>
          <cell r="G532" t="str">
            <v>O</v>
          </cell>
          <cell r="H532"/>
          <cell r="I532"/>
          <cell r="J532">
            <v>6</v>
          </cell>
          <cell r="K532">
            <v>0</v>
          </cell>
          <cell r="L532"/>
          <cell r="M532"/>
          <cell r="N532"/>
          <cell r="O532"/>
          <cell r="P532"/>
          <cell r="Q532"/>
          <cell r="R532"/>
          <cell r="S532"/>
          <cell r="T532" t="str">
            <v>N</v>
          </cell>
          <cell r="U532" t="str">
            <v>J</v>
          </cell>
          <cell r="V532" t="str">
            <v>6.74c</v>
          </cell>
          <cell r="W532" t="str">
            <v>Gesloten plaatsing</v>
          </cell>
        </row>
        <row r="533">
          <cell r="A533">
            <v>66766</v>
          </cell>
          <cell r="B533" t="str">
            <v>Gesloten plaatsing</v>
          </cell>
          <cell r="C533" t="str">
            <v>K</v>
          </cell>
          <cell r="D533">
            <v>2025</v>
          </cell>
          <cell r="E533">
            <v>2099</v>
          </cell>
          <cell r="F533">
            <v>0</v>
          </cell>
          <cell r="G533" t="str">
            <v>O</v>
          </cell>
          <cell r="H533"/>
          <cell r="I533"/>
          <cell r="J533">
            <v>6</v>
          </cell>
          <cell r="K533">
            <v>0</v>
          </cell>
          <cell r="L533"/>
          <cell r="M533"/>
          <cell r="N533"/>
          <cell r="O533"/>
          <cell r="P533"/>
          <cell r="Q533"/>
          <cell r="R533"/>
          <cell r="S533"/>
          <cell r="T533" t="str">
            <v>N</v>
          </cell>
          <cell r="U533" t="str">
            <v>J</v>
          </cell>
          <cell r="V533" t="str">
            <v>6.762</v>
          </cell>
          <cell r="W533" t="str">
            <v>Jeugdhulp met verblijf regionaal</v>
          </cell>
        </row>
        <row r="534">
          <cell r="A534">
            <v>66766</v>
          </cell>
          <cell r="B534" t="str">
            <v>Gesloten plaatsing</v>
          </cell>
          <cell r="C534" t="str">
            <v>K</v>
          </cell>
          <cell r="D534">
            <v>2023</v>
          </cell>
          <cell r="E534">
            <v>2024</v>
          </cell>
          <cell r="F534">
            <v>0</v>
          </cell>
          <cell r="G534" t="str">
            <v>O</v>
          </cell>
          <cell r="H534"/>
          <cell r="I534"/>
          <cell r="J534">
            <v>6</v>
          </cell>
          <cell r="K534">
            <v>0</v>
          </cell>
          <cell r="L534"/>
          <cell r="M534"/>
          <cell r="N534"/>
          <cell r="O534"/>
          <cell r="P534"/>
          <cell r="Q534"/>
          <cell r="R534"/>
          <cell r="S534"/>
          <cell r="T534" t="str">
            <v>N</v>
          </cell>
          <cell r="U534" t="str">
            <v>J</v>
          </cell>
          <cell r="V534" t="str">
            <v>6.74c</v>
          </cell>
          <cell r="W534" t="str">
            <v>Gesloten plaatsing</v>
          </cell>
        </row>
        <row r="535">
          <cell r="A535">
            <v>66810</v>
          </cell>
          <cell r="B535" t="str">
            <v>BBK Beschermd wonen (WMO)</v>
          </cell>
          <cell r="C535" t="str">
            <v>K</v>
          </cell>
          <cell r="D535">
            <v>2023</v>
          </cell>
          <cell r="E535">
            <v>2024</v>
          </cell>
          <cell r="F535">
            <v>0</v>
          </cell>
          <cell r="G535" t="str">
            <v>O</v>
          </cell>
          <cell r="H535"/>
          <cell r="I535"/>
          <cell r="J535">
            <v>6</v>
          </cell>
          <cell r="K535">
            <v>0</v>
          </cell>
          <cell r="L535"/>
          <cell r="M535"/>
          <cell r="N535"/>
          <cell r="O535"/>
          <cell r="P535"/>
          <cell r="Q535"/>
          <cell r="R535"/>
          <cell r="S535"/>
          <cell r="T535" t="str">
            <v>N</v>
          </cell>
          <cell r="U535" t="str">
            <v>J</v>
          </cell>
          <cell r="V535" t="str">
            <v>6.81a</v>
          </cell>
          <cell r="W535" t="str">
            <v>Beschermd wonen (WMO)</v>
          </cell>
        </row>
        <row r="536">
          <cell r="A536">
            <v>66811</v>
          </cell>
          <cell r="B536" t="str">
            <v>Beschermd wonen</v>
          </cell>
          <cell r="C536" t="str">
            <v>K</v>
          </cell>
          <cell r="D536">
            <v>2023</v>
          </cell>
          <cell r="E536">
            <v>2024</v>
          </cell>
          <cell r="F536">
            <v>0</v>
          </cell>
          <cell r="G536" t="str">
            <v>O</v>
          </cell>
          <cell r="H536"/>
          <cell r="I536"/>
          <cell r="J536">
            <v>6</v>
          </cell>
          <cell r="K536">
            <v>0</v>
          </cell>
          <cell r="L536"/>
          <cell r="M536"/>
          <cell r="N536"/>
          <cell r="O536"/>
          <cell r="P536"/>
          <cell r="Q536"/>
          <cell r="R536"/>
          <cell r="S536"/>
          <cell r="T536" t="str">
            <v>N</v>
          </cell>
          <cell r="U536" t="str">
            <v>J</v>
          </cell>
          <cell r="V536" t="str">
            <v>6.81a</v>
          </cell>
          <cell r="W536" t="str">
            <v>Beschermd wonen (WMO)</v>
          </cell>
        </row>
        <row r="537">
          <cell r="A537">
            <v>66811</v>
          </cell>
          <cell r="B537" t="str">
            <v>BBK Geëscaleerde zorg 18+</v>
          </cell>
          <cell r="C537" t="str">
            <v>K</v>
          </cell>
          <cell r="D537">
            <v>2017</v>
          </cell>
          <cell r="E537">
            <v>2022</v>
          </cell>
          <cell r="F537">
            <v>0</v>
          </cell>
          <cell r="G537" t="str">
            <v>O</v>
          </cell>
          <cell r="H537"/>
          <cell r="I537"/>
          <cell r="J537">
            <v>6</v>
          </cell>
          <cell r="K537">
            <v>0</v>
          </cell>
          <cell r="L537"/>
          <cell r="M537"/>
          <cell r="N537"/>
          <cell r="O537"/>
          <cell r="P537"/>
          <cell r="Q537"/>
          <cell r="R537"/>
          <cell r="S537"/>
          <cell r="T537" t="str">
            <v>N</v>
          </cell>
          <cell r="U537" t="str">
            <v>J</v>
          </cell>
          <cell r="V537" t="str">
            <v>6.81</v>
          </cell>
          <cell r="W537" t="str">
            <v>Geëscaleerde zorg 18+</v>
          </cell>
        </row>
        <row r="538">
          <cell r="A538">
            <v>66812</v>
          </cell>
          <cell r="B538" t="str">
            <v>Maatwerkarrangementen intramuraal</v>
          </cell>
          <cell r="C538" t="str">
            <v>K</v>
          </cell>
          <cell r="D538">
            <v>2025</v>
          </cell>
          <cell r="E538">
            <v>2099</v>
          </cell>
          <cell r="F538">
            <v>0</v>
          </cell>
          <cell r="G538" t="str">
            <v>O</v>
          </cell>
          <cell r="H538"/>
          <cell r="I538"/>
          <cell r="J538">
            <v>6</v>
          </cell>
          <cell r="K538">
            <v>0</v>
          </cell>
          <cell r="L538"/>
          <cell r="M538"/>
          <cell r="N538"/>
          <cell r="O538"/>
          <cell r="P538"/>
          <cell r="Q538"/>
          <cell r="R538"/>
          <cell r="S538"/>
          <cell r="T538" t="str">
            <v>N</v>
          </cell>
          <cell r="U538" t="str">
            <v>J</v>
          </cell>
          <cell r="V538" t="str">
            <v>6.811</v>
          </cell>
          <cell r="W538" t="str">
            <v>Beschermd wonen (WMO)</v>
          </cell>
        </row>
        <row r="539">
          <cell r="A539">
            <v>66812</v>
          </cell>
          <cell r="B539" t="str">
            <v>Maatwerkarrangementen intramuraal</v>
          </cell>
          <cell r="C539" t="str">
            <v>K</v>
          </cell>
          <cell r="D539">
            <v>2023</v>
          </cell>
          <cell r="E539">
            <v>2024</v>
          </cell>
          <cell r="F539">
            <v>0</v>
          </cell>
          <cell r="G539" t="str">
            <v>O</v>
          </cell>
          <cell r="H539"/>
          <cell r="I539"/>
          <cell r="J539">
            <v>6</v>
          </cell>
          <cell r="K539">
            <v>0</v>
          </cell>
          <cell r="L539"/>
          <cell r="M539"/>
          <cell r="N539"/>
          <cell r="O539"/>
          <cell r="P539"/>
          <cell r="Q539"/>
          <cell r="R539"/>
          <cell r="S539"/>
          <cell r="T539" t="str">
            <v>N</v>
          </cell>
          <cell r="U539" t="str">
            <v>J</v>
          </cell>
          <cell r="V539" t="str">
            <v>6.81a</v>
          </cell>
          <cell r="W539" t="str">
            <v>Beschermd wonen (WMO)</v>
          </cell>
        </row>
        <row r="540">
          <cell r="A540">
            <v>66812</v>
          </cell>
          <cell r="B540" t="str">
            <v>Geëscaleerde zorg 18+</v>
          </cell>
          <cell r="C540" t="str">
            <v>K</v>
          </cell>
          <cell r="D540">
            <v>2017</v>
          </cell>
          <cell r="E540">
            <v>2022</v>
          </cell>
          <cell r="F540">
            <v>0</v>
          </cell>
          <cell r="G540" t="str">
            <v>O</v>
          </cell>
          <cell r="H540"/>
          <cell r="I540"/>
          <cell r="J540">
            <v>6</v>
          </cell>
          <cell r="K540">
            <v>0</v>
          </cell>
          <cell r="L540"/>
          <cell r="M540"/>
          <cell r="N540"/>
          <cell r="O540"/>
          <cell r="P540"/>
          <cell r="Q540"/>
          <cell r="R540"/>
          <cell r="S540"/>
          <cell r="T540" t="str">
            <v>N</v>
          </cell>
          <cell r="U540" t="str">
            <v>J</v>
          </cell>
          <cell r="V540" t="str">
            <v>6.81</v>
          </cell>
          <cell r="W540" t="str">
            <v>Geëscaleerde zorg 18+</v>
          </cell>
        </row>
        <row r="541">
          <cell r="A541">
            <v>66814</v>
          </cell>
          <cell r="B541" t="str">
            <v>Geëscaleerde zorg 18+  afrek. voorgnde jaren</v>
          </cell>
          <cell r="C541" t="str">
            <v>K</v>
          </cell>
          <cell r="D541">
            <v>2019</v>
          </cell>
          <cell r="E541">
            <v>2024</v>
          </cell>
          <cell r="F541">
            <v>0</v>
          </cell>
          <cell r="G541" t="str">
            <v>O</v>
          </cell>
          <cell r="H541"/>
          <cell r="I541"/>
          <cell r="J541">
            <v>6</v>
          </cell>
          <cell r="K541">
            <v>0</v>
          </cell>
          <cell r="L541"/>
          <cell r="M541"/>
          <cell r="N541"/>
          <cell r="O541"/>
          <cell r="P541"/>
          <cell r="Q541"/>
          <cell r="R541"/>
          <cell r="S541"/>
          <cell r="T541" t="str">
            <v>N</v>
          </cell>
          <cell r="U541" t="str">
            <v>J</v>
          </cell>
          <cell r="V541" t="str">
            <v>6.81a</v>
          </cell>
          <cell r="W541" t="str">
            <v>Beschermd wonen (WMO)</v>
          </cell>
        </row>
        <row r="542">
          <cell r="A542">
            <v>66815</v>
          </cell>
          <cell r="B542" t="str">
            <v>BBK Maatschappelijke- en vrouwenopvang</v>
          </cell>
          <cell r="C542" t="str">
            <v>K</v>
          </cell>
          <cell r="D542">
            <v>2023</v>
          </cell>
          <cell r="E542">
            <v>2024</v>
          </cell>
          <cell r="F542">
            <v>0</v>
          </cell>
          <cell r="G542" t="str">
            <v>O</v>
          </cell>
          <cell r="H542"/>
          <cell r="I542"/>
          <cell r="J542">
            <v>6</v>
          </cell>
          <cell r="K542">
            <v>0</v>
          </cell>
          <cell r="L542"/>
          <cell r="M542"/>
          <cell r="N542"/>
          <cell r="O542"/>
          <cell r="P542"/>
          <cell r="Q542"/>
          <cell r="R542"/>
          <cell r="S542"/>
          <cell r="T542" t="str">
            <v>N</v>
          </cell>
          <cell r="U542" t="str">
            <v>J</v>
          </cell>
          <cell r="V542" t="str">
            <v>6.81b</v>
          </cell>
          <cell r="W542" t="str">
            <v>Maatschappelijke- en vrouwenopvang (WMO)</v>
          </cell>
        </row>
        <row r="543">
          <cell r="A543">
            <v>66815</v>
          </cell>
          <cell r="B543" t="str">
            <v>Uitvoering WvGGZ, aanpak verward gedrag</v>
          </cell>
          <cell r="C543" t="str">
            <v>K</v>
          </cell>
          <cell r="D543">
            <v>2020</v>
          </cell>
          <cell r="E543">
            <v>2022</v>
          </cell>
          <cell r="F543">
            <v>0</v>
          </cell>
          <cell r="G543" t="str">
            <v>O</v>
          </cell>
          <cell r="H543"/>
          <cell r="I543"/>
          <cell r="J543">
            <v>6</v>
          </cell>
          <cell r="K543">
            <v>0</v>
          </cell>
          <cell r="L543"/>
          <cell r="M543"/>
          <cell r="N543"/>
          <cell r="O543"/>
          <cell r="P543"/>
          <cell r="Q543"/>
          <cell r="R543"/>
          <cell r="S543"/>
          <cell r="T543" t="str">
            <v>N</v>
          </cell>
          <cell r="U543" t="str">
            <v>J</v>
          </cell>
          <cell r="V543" t="str">
            <v>6.81</v>
          </cell>
          <cell r="W543" t="str">
            <v>Geëscaleerde zorg 18+</v>
          </cell>
        </row>
        <row r="544">
          <cell r="A544">
            <v>66816</v>
          </cell>
          <cell r="B544" t="str">
            <v>Maatschappelijke Opvang</v>
          </cell>
          <cell r="C544" t="str">
            <v>K</v>
          </cell>
          <cell r="D544">
            <v>2023</v>
          </cell>
          <cell r="E544">
            <v>2024</v>
          </cell>
          <cell r="F544">
            <v>0</v>
          </cell>
          <cell r="G544" t="str">
            <v>O</v>
          </cell>
          <cell r="H544"/>
          <cell r="I544"/>
          <cell r="J544">
            <v>6</v>
          </cell>
          <cell r="K544">
            <v>0</v>
          </cell>
          <cell r="L544"/>
          <cell r="M544"/>
          <cell r="N544"/>
          <cell r="O544"/>
          <cell r="P544"/>
          <cell r="Q544"/>
          <cell r="R544"/>
          <cell r="S544"/>
          <cell r="T544" t="str">
            <v>N</v>
          </cell>
          <cell r="U544" t="str">
            <v>J</v>
          </cell>
          <cell r="V544" t="str">
            <v>6.81b</v>
          </cell>
          <cell r="W544" t="str">
            <v>Maatschappelijke- en vrouwenopvang (WMO)</v>
          </cell>
        </row>
        <row r="545">
          <cell r="A545">
            <v>66817</v>
          </cell>
          <cell r="B545" t="str">
            <v>Spoedopvang</v>
          </cell>
          <cell r="C545" t="str">
            <v>K</v>
          </cell>
          <cell r="D545">
            <v>2023</v>
          </cell>
          <cell r="E545">
            <v>2024</v>
          </cell>
          <cell r="F545">
            <v>0</v>
          </cell>
          <cell r="G545" t="str">
            <v>O</v>
          </cell>
          <cell r="H545"/>
          <cell r="I545"/>
          <cell r="J545">
            <v>6</v>
          </cell>
          <cell r="K545">
            <v>0</v>
          </cell>
          <cell r="L545"/>
          <cell r="M545"/>
          <cell r="N545"/>
          <cell r="O545"/>
          <cell r="P545"/>
          <cell r="Q545"/>
          <cell r="R545"/>
          <cell r="S545"/>
          <cell r="T545" t="str">
            <v>N</v>
          </cell>
          <cell r="U545" t="str">
            <v>J</v>
          </cell>
          <cell r="V545" t="str">
            <v>6.81b</v>
          </cell>
          <cell r="W545" t="str">
            <v>Maatschappelijke- en vrouwenopvang (WMO)</v>
          </cell>
        </row>
        <row r="546">
          <cell r="A546">
            <v>66818</v>
          </cell>
          <cell r="B546" t="str">
            <v>Overige beschermd wonen en opvang</v>
          </cell>
          <cell r="C546" t="str">
            <v>K</v>
          </cell>
          <cell r="D546">
            <v>2025</v>
          </cell>
          <cell r="E546">
            <v>2099</v>
          </cell>
          <cell r="F546">
            <v>0</v>
          </cell>
          <cell r="G546" t="str">
            <v>O</v>
          </cell>
          <cell r="H546"/>
          <cell r="I546"/>
          <cell r="J546">
            <v>6</v>
          </cell>
          <cell r="K546">
            <v>0</v>
          </cell>
          <cell r="L546"/>
          <cell r="M546"/>
          <cell r="N546"/>
          <cell r="O546"/>
          <cell r="P546"/>
          <cell r="Q546"/>
          <cell r="R546"/>
          <cell r="S546"/>
          <cell r="T546" t="str">
            <v>N</v>
          </cell>
          <cell r="U546" t="str">
            <v>J</v>
          </cell>
          <cell r="V546" t="str">
            <v>6.812</v>
          </cell>
          <cell r="W546" t="str">
            <v>Maatschappelijke- en vrouwenopvang (WMO)</v>
          </cell>
        </row>
        <row r="547">
          <cell r="A547">
            <v>66818</v>
          </cell>
          <cell r="B547" t="str">
            <v>Overige beschermd wonen en opvang</v>
          </cell>
          <cell r="C547" t="str">
            <v>K</v>
          </cell>
          <cell r="D547">
            <v>2023</v>
          </cell>
          <cell r="E547">
            <v>2024</v>
          </cell>
          <cell r="F547">
            <v>0</v>
          </cell>
          <cell r="G547" t="str">
            <v>O</v>
          </cell>
          <cell r="H547"/>
          <cell r="I547"/>
          <cell r="J547">
            <v>6</v>
          </cell>
          <cell r="K547">
            <v>0</v>
          </cell>
          <cell r="L547"/>
          <cell r="M547"/>
          <cell r="N547"/>
          <cell r="O547"/>
          <cell r="P547"/>
          <cell r="Q547"/>
          <cell r="R547"/>
          <cell r="S547"/>
          <cell r="T547" t="str">
            <v>N</v>
          </cell>
          <cell r="U547" t="str">
            <v>J</v>
          </cell>
          <cell r="V547" t="str">
            <v>6.81b</v>
          </cell>
          <cell r="W547" t="str">
            <v>Maatschappelijke- en vrouwenopvang (WMO)</v>
          </cell>
        </row>
        <row r="548">
          <cell r="A548">
            <v>66819</v>
          </cell>
          <cell r="B548" t="str">
            <v>Vrouwenopvang</v>
          </cell>
          <cell r="C548" t="str">
            <v>K</v>
          </cell>
          <cell r="D548">
            <v>2023</v>
          </cell>
          <cell r="E548">
            <v>2024</v>
          </cell>
          <cell r="F548">
            <v>0</v>
          </cell>
          <cell r="G548" t="str">
            <v>O</v>
          </cell>
          <cell r="H548"/>
          <cell r="I548"/>
          <cell r="J548">
            <v>6</v>
          </cell>
          <cell r="K548">
            <v>0</v>
          </cell>
          <cell r="L548"/>
          <cell r="M548"/>
          <cell r="N548"/>
          <cell r="O548"/>
          <cell r="P548"/>
          <cell r="Q548"/>
          <cell r="R548"/>
          <cell r="S548"/>
          <cell r="T548" t="str">
            <v>N</v>
          </cell>
          <cell r="U548" t="str">
            <v>J</v>
          </cell>
          <cell r="V548" t="str">
            <v>6.81b</v>
          </cell>
          <cell r="W548" t="str">
            <v>Maatschappelijke- en vrouwenopvang (WMO)</v>
          </cell>
        </row>
        <row r="549">
          <cell r="A549">
            <v>66820</v>
          </cell>
          <cell r="B549" t="str">
            <v>BBK Jeugdbescherming</v>
          </cell>
          <cell r="C549" t="str">
            <v>K</v>
          </cell>
          <cell r="D549">
            <v>2023</v>
          </cell>
          <cell r="E549">
            <v>2024</v>
          </cell>
          <cell r="F549">
            <v>0</v>
          </cell>
          <cell r="G549" t="str">
            <v>O</v>
          </cell>
          <cell r="H549"/>
          <cell r="I549"/>
          <cell r="J549">
            <v>6</v>
          </cell>
          <cell r="K549">
            <v>0</v>
          </cell>
          <cell r="L549"/>
          <cell r="M549"/>
          <cell r="N549"/>
          <cell r="O549"/>
          <cell r="P549"/>
          <cell r="Q549"/>
          <cell r="R549"/>
          <cell r="S549"/>
          <cell r="T549" t="str">
            <v>N</v>
          </cell>
          <cell r="U549" t="str">
            <v>J</v>
          </cell>
          <cell r="V549" t="str">
            <v>6.82a</v>
          </cell>
          <cell r="W549" t="str">
            <v>Jeugdbescherming</v>
          </cell>
        </row>
        <row r="550">
          <cell r="A550">
            <v>66821</v>
          </cell>
          <cell r="B550" t="str">
            <v>BBK Geëscaleerde zorg 18-</v>
          </cell>
          <cell r="C550" t="str">
            <v>K</v>
          </cell>
          <cell r="D550">
            <v>2025</v>
          </cell>
          <cell r="E550">
            <v>2099</v>
          </cell>
          <cell r="F550">
            <v>0</v>
          </cell>
          <cell r="G550" t="str">
            <v>O</v>
          </cell>
          <cell r="H550"/>
          <cell r="I550"/>
          <cell r="J550">
            <v>6</v>
          </cell>
          <cell r="K550">
            <v>0</v>
          </cell>
          <cell r="L550"/>
          <cell r="M550"/>
          <cell r="N550"/>
          <cell r="O550"/>
          <cell r="P550"/>
          <cell r="Q550"/>
          <cell r="R550"/>
          <cell r="S550"/>
          <cell r="T550" t="str">
            <v>N</v>
          </cell>
          <cell r="U550" t="str">
            <v>J</v>
          </cell>
          <cell r="V550" t="str">
            <v>6.821</v>
          </cell>
          <cell r="W550" t="str">
            <v>Jeugdbescherming</v>
          </cell>
        </row>
        <row r="551">
          <cell r="A551">
            <v>66821</v>
          </cell>
          <cell r="B551" t="str">
            <v>BBK Geëscaleerde zorg 18-</v>
          </cell>
          <cell r="C551" t="str">
            <v>K</v>
          </cell>
          <cell r="D551">
            <v>2023</v>
          </cell>
          <cell r="E551">
            <v>2024</v>
          </cell>
          <cell r="F551">
            <v>0</v>
          </cell>
          <cell r="G551" t="str">
            <v>O</v>
          </cell>
          <cell r="H551"/>
          <cell r="I551"/>
          <cell r="J551">
            <v>6</v>
          </cell>
          <cell r="K551">
            <v>0</v>
          </cell>
          <cell r="L551"/>
          <cell r="M551"/>
          <cell r="N551"/>
          <cell r="O551"/>
          <cell r="P551"/>
          <cell r="Q551"/>
          <cell r="R551"/>
          <cell r="S551"/>
          <cell r="T551" t="str">
            <v>N</v>
          </cell>
          <cell r="U551" t="str">
            <v>J</v>
          </cell>
          <cell r="V551" t="str">
            <v>6.82a</v>
          </cell>
          <cell r="W551" t="str">
            <v>Jeugdbescherming</v>
          </cell>
        </row>
        <row r="552">
          <cell r="A552">
            <v>66821</v>
          </cell>
          <cell r="B552" t="str">
            <v>BBK Geëscaleerde zorg 18-</v>
          </cell>
          <cell r="C552" t="str">
            <v>K</v>
          </cell>
          <cell r="D552">
            <v>2017</v>
          </cell>
          <cell r="E552">
            <v>2022</v>
          </cell>
          <cell r="F552">
            <v>0</v>
          </cell>
          <cell r="G552" t="str">
            <v>O</v>
          </cell>
          <cell r="H552"/>
          <cell r="I552"/>
          <cell r="J552">
            <v>6</v>
          </cell>
          <cell r="K552">
            <v>0</v>
          </cell>
          <cell r="L552"/>
          <cell r="M552"/>
          <cell r="N552"/>
          <cell r="O552"/>
          <cell r="P552"/>
          <cell r="Q552"/>
          <cell r="R552"/>
          <cell r="S552"/>
          <cell r="T552" t="str">
            <v>N</v>
          </cell>
          <cell r="U552" t="str">
            <v>J</v>
          </cell>
          <cell r="V552" t="str">
            <v>6.82</v>
          </cell>
          <cell r="W552" t="str">
            <v>Geëscaleerde zorg 18-</v>
          </cell>
        </row>
        <row r="553">
          <cell r="A553">
            <v>66822</v>
          </cell>
          <cell r="B553" t="str">
            <v>Geëscaleerde zorg 18-</v>
          </cell>
          <cell r="C553" t="str">
            <v>K</v>
          </cell>
          <cell r="D553">
            <v>2017</v>
          </cell>
          <cell r="E553">
            <v>2023</v>
          </cell>
          <cell r="F553">
            <v>1</v>
          </cell>
          <cell r="G553" t="str">
            <v>O</v>
          </cell>
          <cell r="H553"/>
          <cell r="I553"/>
          <cell r="J553">
            <v>6</v>
          </cell>
          <cell r="K553">
            <v>0</v>
          </cell>
          <cell r="L553"/>
          <cell r="M553"/>
          <cell r="N553"/>
          <cell r="O553"/>
          <cell r="P553"/>
          <cell r="Q553"/>
          <cell r="R553"/>
          <cell r="S553"/>
          <cell r="T553" t="str">
            <v>N</v>
          </cell>
          <cell r="U553" t="str">
            <v>J</v>
          </cell>
          <cell r="V553" t="str">
            <v>6.82</v>
          </cell>
          <cell r="W553" t="str">
            <v>Geëscaleerde zorg 18-</v>
          </cell>
        </row>
        <row r="554">
          <cell r="A554">
            <v>66823</v>
          </cell>
          <cell r="B554" t="str">
            <v>Geëscaleerde zorg 18-  afrek. voorgnde jaren</v>
          </cell>
          <cell r="C554" t="str">
            <v>K</v>
          </cell>
          <cell r="D554">
            <v>2025</v>
          </cell>
          <cell r="E554">
            <v>2099</v>
          </cell>
          <cell r="F554">
            <v>0</v>
          </cell>
          <cell r="G554" t="str">
            <v>O</v>
          </cell>
          <cell r="H554"/>
          <cell r="I554"/>
          <cell r="J554">
            <v>6</v>
          </cell>
          <cell r="K554">
            <v>0</v>
          </cell>
          <cell r="L554"/>
          <cell r="M554"/>
          <cell r="N554"/>
          <cell r="O554"/>
          <cell r="P554"/>
          <cell r="Q554"/>
          <cell r="R554"/>
          <cell r="S554"/>
          <cell r="T554" t="str">
            <v>N</v>
          </cell>
          <cell r="U554" t="str">
            <v>J</v>
          </cell>
          <cell r="V554" t="str">
            <v>6.822</v>
          </cell>
          <cell r="W554" t="str">
            <v>Jeugdreclassering</v>
          </cell>
        </row>
        <row r="555">
          <cell r="A555">
            <v>66823</v>
          </cell>
          <cell r="B555" t="str">
            <v>Geëscaleerde zorg 18-  afrek. voorgnde jaren</v>
          </cell>
          <cell r="C555" t="str">
            <v>K</v>
          </cell>
          <cell r="D555">
            <v>2019</v>
          </cell>
          <cell r="E555">
            <v>2024</v>
          </cell>
          <cell r="F555">
            <v>0</v>
          </cell>
          <cell r="G555" t="str">
            <v>O</v>
          </cell>
          <cell r="H555"/>
          <cell r="I555"/>
          <cell r="J555">
            <v>6</v>
          </cell>
          <cell r="K555">
            <v>0</v>
          </cell>
          <cell r="L555"/>
          <cell r="M555"/>
          <cell r="N555"/>
          <cell r="O555"/>
          <cell r="P555"/>
          <cell r="Q555"/>
          <cell r="R555"/>
          <cell r="S555"/>
          <cell r="T555" t="str">
            <v>N</v>
          </cell>
          <cell r="U555" t="str">
            <v>J</v>
          </cell>
          <cell r="V555" t="str">
            <v>6.82a</v>
          </cell>
          <cell r="W555" t="str">
            <v>Jeugdbescherming</v>
          </cell>
        </row>
        <row r="556">
          <cell r="A556">
            <v>66825</v>
          </cell>
          <cell r="B556" t="str">
            <v>BBK Jeugdreclassering</v>
          </cell>
          <cell r="C556" t="str">
            <v>K</v>
          </cell>
          <cell r="D556">
            <v>2023</v>
          </cell>
          <cell r="E556">
            <v>2024</v>
          </cell>
          <cell r="F556">
            <v>0</v>
          </cell>
          <cell r="G556" t="str">
            <v>O</v>
          </cell>
          <cell r="H556"/>
          <cell r="I556"/>
          <cell r="J556">
            <v>6</v>
          </cell>
          <cell r="K556">
            <v>0</v>
          </cell>
          <cell r="L556"/>
          <cell r="M556"/>
          <cell r="N556"/>
          <cell r="O556"/>
          <cell r="P556"/>
          <cell r="Q556"/>
          <cell r="R556"/>
          <cell r="S556"/>
          <cell r="T556" t="str">
            <v>N</v>
          </cell>
          <cell r="U556" t="str">
            <v>J</v>
          </cell>
          <cell r="V556" t="str">
            <v>6.82b</v>
          </cell>
          <cell r="W556" t="str">
            <v>Jeugdreclassering</v>
          </cell>
        </row>
        <row r="557">
          <cell r="A557">
            <v>66826</v>
          </cell>
          <cell r="B557" t="str">
            <v>Jeugdreclassering</v>
          </cell>
          <cell r="C557" t="str">
            <v>K</v>
          </cell>
          <cell r="D557">
            <v>2023</v>
          </cell>
          <cell r="E557">
            <v>2024</v>
          </cell>
          <cell r="F557">
            <v>0</v>
          </cell>
          <cell r="G557" t="str">
            <v>O</v>
          </cell>
          <cell r="H557"/>
          <cell r="I557"/>
          <cell r="J557">
            <v>6</v>
          </cell>
          <cell r="K557">
            <v>0</v>
          </cell>
          <cell r="L557"/>
          <cell r="M557"/>
          <cell r="N557"/>
          <cell r="O557"/>
          <cell r="P557"/>
          <cell r="Q557"/>
          <cell r="R557"/>
          <cell r="S557"/>
          <cell r="T557" t="str">
            <v>N</v>
          </cell>
          <cell r="U557" t="str">
            <v>J</v>
          </cell>
          <cell r="V557" t="str">
            <v>6.82b</v>
          </cell>
          <cell r="W557" t="str">
            <v>Jeugdreclassering</v>
          </cell>
        </row>
        <row r="558">
          <cell r="A558">
            <v>66827</v>
          </cell>
          <cell r="B558" t="str">
            <v>Stichting Kwintes – Bemoeizorg</v>
          </cell>
          <cell r="C558" t="str">
            <v>K</v>
          </cell>
          <cell r="D558">
            <v>2026</v>
          </cell>
          <cell r="E558">
            <v>2099</v>
          </cell>
          <cell r="F558">
            <v>0</v>
          </cell>
          <cell r="G558" t="str">
            <v>O</v>
          </cell>
          <cell r="H558"/>
          <cell r="I558"/>
          <cell r="J558">
            <v>6</v>
          </cell>
          <cell r="K558">
            <v>0</v>
          </cell>
          <cell r="L558"/>
          <cell r="M558"/>
          <cell r="N558"/>
          <cell r="O558"/>
          <cell r="P558"/>
          <cell r="Q558"/>
          <cell r="R558"/>
          <cell r="S558"/>
          <cell r="T558" t="str">
            <v>N</v>
          </cell>
          <cell r="U558" t="str">
            <v>J</v>
          </cell>
          <cell r="V558" t="str">
            <v>6.812</v>
          </cell>
          <cell r="W558" t="str">
            <v>Maatschappelijke- en vrouwenopvang (WMO)</v>
          </cell>
        </row>
        <row r="559">
          <cell r="A559">
            <v>66827</v>
          </cell>
          <cell r="B559" t="str">
            <v>Stichting Kwintes – Bemoeizorg</v>
          </cell>
          <cell r="C559" t="str">
            <v>K</v>
          </cell>
          <cell r="D559">
            <v>2025</v>
          </cell>
          <cell r="E559">
            <v>2025</v>
          </cell>
          <cell r="F559">
            <v>0</v>
          </cell>
          <cell r="G559" t="str">
            <v>O</v>
          </cell>
          <cell r="H559"/>
          <cell r="I559"/>
          <cell r="J559">
            <v>6</v>
          </cell>
          <cell r="K559">
            <v>0</v>
          </cell>
          <cell r="L559"/>
          <cell r="M559"/>
          <cell r="N559"/>
          <cell r="O559"/>
          <cell r="P559"/>
          <cell r="Q559"/>
          <cell r="R559"/>
          <cell r="S559"/>
          <cell r="T559" t="str">
            <v>N</v>
          </cell>
          <cell r="U559" t="str">
            <v>J</v>
          </cell>
          <cell r="V559" t="str">
            <v>6.812</v>
          </cell>
          <cell r="W559" t="str">
            <v>Maatschappelijke- en vrouwenopvang (WMO)</v>
          </cell>
        </row>
        <row r="560">
          <cell r="A560">
            <v>66828</v>
          </cell>
          <cell r="B560" t="str">
            <v>Stichting Centraalzorg - Bemoeizorg</v>
          </cell>
          <cell r="C560" t="str">
            <v>K</v>
          </cell>
          <cell r="D560">
            <v>2026</v>
          </cell>
          <cell r="E560">
            <v>2099</v>
          </cell>
          <cell r="F560">
            <v>0</v>
          </cell>
          <cell r="G560" t="str">
            <v>O</v>
          </cell>
          <cell r="H560"/>
          <cell r="I560"/>
          <cell r="J560">
            <v>6</v>
          </cell>
          <cell r="K560">
            <v>0</v>
          </cell>
          <cell r="L560"/>
          <cell r="M560"/>
          <cell r="N560"/>
          <cell r="O560"/>
          <cell r="P560"/>
          <cell r="Q560"/>
          <cell r="R560"/>
          <cell r="S560"/>
          <cell r="T560" t="str">
            <v>N</v>
          </cell>
          <cell r="U560" t="str">
            <v>J</v>
          </cell>
          <cell r="V560" t="str">
            <v>6.812</v>
          </cell>
          <cell r="W560" t="str">
            <v>Maatschappelijke- en vrouwenopvang (WMO)</v>
          </cell>
        </row>
        <row r="561">
          <cell r="A561">
            <v>66828</v>
          </cell>
          <cell r="B561" t="str">
            <v>Stichting Centraalzorg - Bemoeizorg</v>
          </cell>
          <cell r="C561" t="str">
            <v>K</v>
          </cell>
          <cell r="D561">
            <v>2025</v>
          </cell>
          <cell r="E561">
            <v>2025</v>
          </cell>
          <cell r="F561">
            <v>0</v>
          </cell>
          <cell r="G561" t="str">
            <v>O</v>
          </cell>
          <cell r="H561"/>
          <cell r="I561"/>
          <cell r="J561">
            <v>6</v>
          </cell>
          <cell r="K561">
            <v>0</v>
          </cell>
          <cell r="L561"/>
          <cell r="M561"/>
          <cell r="N561"/>
          <cell r="O561"/>
          <cell r="P561"/>
          <cell r="Q561"/>
          <cell r="R561"/>
          <cell r="S561"/>
          <cell r="T561" t="str">
            <v>N</v>
          </cell>
          <cell r="U561" t="str">
            <v>J</v>
          </cell>
          <cell r="V561" t="str">
            <v>6.812</v>
          </cell>
          <cell r="W561" t="str">
            <v>Maatschappelijke- en vrouwenopvang (WMO)</v>
          </cell>
        </row>
        <row r="562">
          <cell r="A562">
            <v>66829</v>
          </cell>
          <cell r="B562" t="str">
            <v>Stichting Leger des Heils - Bemoeizorg</v>
          </cell>
          <cell r="C562" t="str">
            <v>K</v>
          </cell>
          <cell r="D562">
            <v>2026</v>
          </cell>
          <cell r="E562">
            <v>2099</v>
          </cell>
          <cell r="F562">
            <v>0</v>
          </cell>
          <cell r="G562" t="str">
            <v>O</v>
          </cell>
          <cell r="H562"/>
          <cell r="I562"/>
          <cell r="J562">
            <v>6</v>
          </cell>
          <cell r="K562">
            <v>0</v>
          </cell>
          <cell r="L562"/>
          <cell r="M562"/>
          <cell r="N562"/>
          <cell r="O562"/>
          <cell r="P562"/>
          <cell r="Q562"/>
          <cell r="R562"/>
          <cell r="S562"/>
          <cell r="T562" t="str">
            <v>N</v>
          </cell>
          <cell r="U562" t="str">
            <v>J</v>
          </cell>
          <cell r="V562" t="str">
            <v>6.812</v>
          </cell>
          <cell r="W562" t="str">
            <v>Maatschappelijke- en vrouwenopvang (WMO)</v>
          </cell>
        </row>
        <row r="563">
          <cell r="A563">
            <v>66829</v>
          </cell>
          <cell r="B563" t="str">
            <v>Stichting Leger des Heils - Bemoeizorg</v>
          </cell>
          <cell r="C563" t="str">
            <v>K</v>
          </cell>
          <cell r="D563">
            <v>2025</v>
          </cell>
          <cell r="E563">
            <v>2025</v>
          </cell>
          <cell r="F563">
            <v>0</v>
          </cell>
          <cell r="G563" t="str">
            <v>O</v>
          </cell>
          <cell r="H563"/>
          <cell r="I563"/>
          <cell r="J563">
            <v>6</v>
          </cell>
          <cell r="K563">
            <v>0</v>
          </cell>
          <cell r="L563"/>
          <cell r="M563"/>
          <cell r="N563"/>
          <cell r="O563"/>
          <cell r="P563"/>
          <cell r="Q563"/>
          <cell r="R563"/>
          <cell r="S563"/>
          <cell r="T563" t="str">
            <v>N</v>
          </cell>
          <cell r="U563" t="str">
            <v>J</v>
          </cell>
          <cell r="V563" t="str">
            <v>6.812</v>
          </cell>
          <cell r="W563" t="str">
            <v>Maatschappelijke- en vrouwenopvang (WMO)</v>
          </cell>
        </row>
        <row r="564">
          <cell r="A564">
            <v>67101</v>
          </cell>
          <cell r="B564" t="str">
            <v>BBK Volksgezondheid</v>
          </cell>
          <cell r="C564" t="str">
            <v>K</v>
          </cell>
          <cell r="D564">
            <v>2017</v>
          </cell>
          <cell r="E564">
            <v>2099</v>
          </cell>
          <cell r="F564">
            <v>0</v>
          </cell>
          <cell r="G564" t="str">
            <v>O</v>
          </cell>
          <cell r="H564"/>
          <cell r="I564"/>
          <cell r="J564">
            <v>6</v>
          </cell>
          <cell r="K564">
            <v>0</v>
          </cell>
          <cell r="L564"/>
          <cell r="M564"/>
          <cell r="N564"/>
          <cell r="O564"/>
          <cell r="P564"/>
          <cell r="Q564"/>
          <cell r="R564"/>
          <cell r="S564"/>
          <cell r="T564" t="str">
            <v>N</v>
          </cell>
          <cell r="U564" t="str">
            <v>J</v>
          </cell>
          <cell r="V564" t="str">
            <v>7.1</v>
          </cell>
          <cell r="W564" t="str">
            <v>Volksgezondheid</v>
          </cell>
        </row>
        <row r="565">
          <cell r="A565">
            <v>67102</v>
          </cell>
          <cell r="B565" t="str">
            <v>Lokaal gezondheidsbeleid</v>
          </cell>
          <cell r="C565" t="str">
            <v>K</v>
          </cell>
          <cell r="D565">
            <v>2017</v>
          </cell>
          <cell r="E565">
            <v>2099</v>
          </cell>
          <cell r="F565">
            <v>0</v>
          </cell>
          <cell r="G565" t="str">
            <v>O</v>
          </cell>
          <cell r="H565"/>
          <cell r="I565"/>
          <cell r="J565">
            <v>6</v>
          </cell>
          <cell r="K565">
            <v>0</v>
          </cell>
          <cell r="L565"/>
          <cell r="M565"/>
          <cell r="N565"/>
          <cell r="O565"/>
          <cell r="P565"/>
          <cell r="Q565"/>
          <cell r="R565"/>
          <cell r="S565"/>
          <cell r="T565" t="str">
            <v>N</v>
          </cell>
          <cell r="U565" t="str">
            <v>J</v>
          </cell>
          <cell r="V565" t="str">
            <v>7.1</v>
          </cell>
          <cell r="W565" t="str">
            <v>Volksgezondheid</v>
          </cell>
        </row>
        <row r="566">
          <cell r="A566">
            <v>67105</v>
          </cell>
          <cell r="B566" t="str">
            <v>Openbare GGZ - aanpak verwarde personen</v>
          </cell>
          <cell r="C566" t="str">
            <v>K</v>
          </cell>
          <cell r="D566">
            <v>2017</v>
          </cell>
          <cell r="E566">
            <v>2099</v>
          </cell>
          <cell r="F566">
            <v>0</v>
          </cell>
          <cell r="G566" t="str">
            <v>O</v>
          </cell>
          <cell r="H566"/>
          <cell r="I566"/>
          <cell r="J566">
            <v>6</v>
          </cell>
          <cell r="K566">
            <v>0</v>
          </cell>
          <cell r="L566"/>
          <cell r="M566"/>
          <cell r="N566"/>
          <cell r="O566"/>
          <cell r="P566"/>
          <cell r="Q566"/>
          <cell r="R566"/>
          <cell r="S566"/>
          <cell r="T566" t="str">
            <v>N</v>
          </cell>
          <cell r="U566" t="str">
            <v>J</v>
          </cell>
          <cell r="V566" t="str">
            <v>7.1</v>
          </cell>
          <cell r="W566" t="str">
            <v>Volksgezondheid</v>
          </cell>
        </row>
        <row r="567">
          <cell r="A567">
            <v>67106</v>
          </cell>
          <cell r="B567" t="str">
            <v>Jeugdgezondheidszorg</v>
          </cell>
          <cell r="C567" t="str">
            <v>K</v>
          </cell>
          <cell r="D567">
            <v>2017</v>
          </cell>
          <cell r="E567">
            <v>2099</v>
          </cell>
          <cell r="F567">
            <v>0</v>
          </cell>
          <cell r="G567" t="str">
            <v>O</v>
          </cell>
          <cell r="H567"/>
          <cell r="I567"/>
          <cell r="J567">
            <v>6</v>
          </cell>
          <cell r="K567">
            <v>0</v>
          </cell>
          <cell r="L567"/>
          <cell r="M567"/>
          <cell r="N567"/>
          <cell r="O567"/>
          <cell r="P567"/>
          <cell r="Q567"/>
          <cell r="R567"/>
          <cell r="S567"/>
          <cell r="T567" t="str">
            <v>N</v>
          </cell>
          <cell r="U567" t="str">
            <v>J</v>
          </cell>
          <cell r="V567" t="str">
            <v>7.1</v>
          </cell>
          <cell r="W567" t="str">
            <v>Volksgezondheid</v>
          </cell>
        </row>
        <row r="568">
          <cell r="A568">
            <v>67107</v>
          </cell>
          <cell r="B568" t="str">
            <v>Jeugdgezondheidszorg maatwerk 0 - 4 jaar</v>
          </cell>
          <cell r="C568" t="str">
            <v>K</v>
          </cell>
          <cell r="D568">
            <v>2017</v>
          </cell>
          <cell r="E568">
            <v>2099</v>
          </cell>
          <cell r="F568">
            <v>0</v>
          </cell>
          <cell r="G568" t="str">
            <v>O</v>
          </cell>
          <cell r="H568"/>
          <cell r="I568"/>
          <cell r="J568">
            <v>6</v>
          </cell>
          <cell r="K568">
            <v>0</v>
          </cell>
          <cell r="L568"/>
          <cell r="M568"/>
          <cell r="N568"/>
          <cell r="O568"/>
          <cell r="P568"/>
          <cell r="Q568"/>
          <cell r="R568"/>
          <cell r="S568"/>
          <cell r="T568" t="str">
            <v>N</v>
          </cell>
          <cell r="U568" t="str">
            <v>J</v>
          </cell>
          <cell r="V568" t="str">
            <v>7.1</v>
          </cell>
          <cell r="W568" t="str">
            <v>Volksgezondheid</v>
          </cell>
        </row>
        <row r="569">
          <cell r="A569">
            <v>67108</v>
          </cell>
          <cell r="B569" t="str">
            <v>Centrum voor Jeugd en Gezin</v>
          </cell>
          <cell r="C569" t="str">
            <v>K</v>
          </cell>
          <cell r="D569">
            <v>2020</v>
          </cell>
          <cell r="E569">
            <v>2099</v>
          </cell>
          <cell r="F569">
            <v>0</v>
          </cell>
          <cell r="G569" t="str">
            <v>O</v>
          </cell>
          <cell r="H569"/>
          <cell r="I569"/>
          <cell r="J569">
            <v>6</v>
          </cell>
          <cell r="K569">
            <v>0</v>
          </cell>
          <cell r="L569"/>
          <cell r="M569"/>
          <cell r="N569"/>
          <cell r="O569"/>
          <cell r="P569"/>
          <cell r="Q569"/>
          <cell r="R569"/>
          <cell r="S569"/>
          <cell r="T569" t="str">
            <v>N</v>
          </cell>
          <cell r="U569" t="str">
            <v>J</v>
          </cell>
          <cell r="V569" t="str">
            <v>7.1</v>
          </cell>
          <cell r="W569" t="str">
            <v>Volksgezondheid</v>
          </cell>
        </row>
        <row r="570">
          <cell r="A570">
            <v>67110</v>
          </cell>
          <cell r="B570" t="str">
            <v>Leefstijlakkoord Leusden Fit</v>
          </cell>
          <cell r="C570" t="str">
            <v>K</v>
          </cell>
          <cell r="D570">
            <v>2021</v>
          </cell>
          <cell r="E570">
            <v>2099</v>
          </cell>
          <cell r="F570">
            <v>0</v>
          </cell>
          <cell r="G570" t="str">
            <v>O</v>
          </cell>
          <cell r="H570"/>
          <cell r="I570"/>
          <cell r="J570">
            <v>6</v>
          </cell>
          <cell r="K570">
            <v>0</v>
          </cell>
          <cell r="L570"/>
          <cell r="M570"/>
          <cell r="N570"/>
          <cell r="O570"/>
          <cell r="P570"/>
          <cell r="Q570"/>
          <cell r="R570"/>
          <cell r="S570"/>
          <cell r="T570" t="str">
            <v>N</v>
          </cell>
          <cell r="U570" t="str">
            <v>J</v>
          </cell>
          <cell r="V570" t="str">
            <v>7.1</v>
          </cell>
          <cell r="W570" t="str">
            <v>Volksgezondheid</v>
          </cell>
        </row>
        <row r="571">
          <cell r="A571">
            <v>67111</v>
          </cell>
          <cell r="B571" t="str">
            <v>Terugdringen Gezondheidsachterstanden</v>
          </cell>
          <cell r="C571" t="str">
            <v>K</v>
          </cell>
          <cell r="D571">
            <v>2023</v>
          </cell>
          <cell r="E571">
            <v>2099</v>
          </cell>
          <cell r="F571">
            <v>0</v>
          </cell>
          <cell r="G571" t="str">
            <v>O</v>
          </cell>
          <cell r="H571"/>
          <cell r="I571"/>
          <cell r="J571">
            <v>6</v>
          </cell>
          <cell r="K571">
            <v>0</v>
          </cell>
          <cell r="L571"/>
          <cell r="M571"/>
          <cell r="N571"/>
          <cell r="O571"/>
          <cell r="P571"/>
          <cell r="Q571"/>
          <cell r="R571"/>
          <cell r="S571"/>
          <cell r="T571" t="str">
            <v>N</v>
          </cell>
          <cell r="U571" t="str">
            <v>J</v>
          </cell>
          <cell r="V571" t="str">
            <v>7.1</v>
          </cell>
          <cell r="W571" t="str">
            <v>Volksgezondheid</v>
          </cell>
        </row>
        <row r="572">
          <cell r="A572">
            <v>67112</v>
          </cell>
          <cell r="B572" t="str">
            <v>Mentale gezondheid</v>
          </cell>
          <cell r="C572" t="str">
            <v>K</v>
          </cell>
          <cell r="D572">
            <v>2023</v>
          </cell>
          <cell r="E572">
            <v>2099</v>
          </cell>
          <cell r="F572">
            <v>0</v>
          </cell>
          <cell r="G572" t="str">
            <v>O</v>
          </cell>
          <cell r="H572"/>
          <cell r="I572"/>
          <cell r="J572">
            <v>6</v>
          </cell>
          <cell r="K572">
            <v>0</v>
          </cell>
          <cell r="L572"/>
          <cell r="M572"/>
          <cell r="N572"/>
          <cell r="O572"/>
          <cell r="P572"/>
          <cell r="Q572"/>
          <cell r="R572"/>
          <cell r="S572"/>
          <cell r="T572" t="str">
            <v>N</v>
          </cell>
          <cell r="U572" t="str">
            <v>J</v>
          </cell>
          <cell r="V572" t="str">
            <v>7.1</v>
          </cell>
          <cell r="W572" t="str">
            <v>Volksgezondheid</v>
          </cell>
        </row>
        <row r="573">
          <cell r="A573">
            <v>67113</v>
          </cell>
          <cell r="B573" t="str">
            <v>Aanpak overgewicht en obesitas</v>
          </cell>
          <cell r="C573" t="str">
            <v>K</v>
          </cell>
          <cell r="D573">
            <v>2023</v>
          </cell>
          <cell r="E573">
            <v>2099</v>
          </cell>
          <cell r="F573">
            <v>0</v>
          </cell>
          <cell r="G573" t="str">
            <v>O</v>
          </cell>
          <cell r="H573"/>
          <cell r="I573"/>
          <cell r="J573">
            <v>6</v>
          </cell>
          <cell r="K573">
            <v>0</v>
          </cell>
          <cell r="L573"/>
          <cell r="M573"/>
          <cell r="N573"/>
          <cell r="O573"/>
          <cell r="P573"/>
          <cell r="Q573"/>
          <cell r="R573"/>
          <cell r="S573"/>
          <cell r="T573" t="str">
            <v>N</v>
          </cell>
          <cell r="U573" t="str">
            <v>J</v>
          </cell>
          <cell r="V573" t="str">
            <v>7.1</v>
          </cell>
          <cell r="W573" t="str">
            <v>Volksgezondheid</v>
          </cell>
        </row>
        <row r="574">
          <cell r="A574">
            <v>67114</v>
          </cell>
          <cell r="B574" t="str">
            <v>Valpreventie</v>
          </cell>
          <cell r="C574" t="str">
            <v>K</v>
          </cell>
          <cell r="D574">
            <v>2023</v>
          </cell>
          <cell r="E574">
            <v>2099</v>
          </cell>
          <cell r="F574">
            <v>0</v>
          </cell>
          <cell r="G574" t="str">
            <v>O</v>
          </cell>
          <cell r="H574"/>
          <cell r="I574"/>
          <cell r="J574">
            <v>6</v>
          </cell>
          <cell r="K574">
            <v>0</v>
          </cell>
          <cell r="L574"/>
          <cell r="M574"/>
          <cell r="N574"/>
          <cell r="O574"/>
          <cell r="P574"/>
          <cell r="Q574"/>
          <cell r="R574"/>
          <cell r="S574"/>
          <cell r="T574" t="str">
            <v>N</v>
          </cell>
          <cell r="U574" t="str">
            <v>J</v>
          </cell>
          <cell r="V574" t="str">
            <v>7.1</v>
          </cell>
          <cell r="W574" t="str">
            <v>Volksgezondheid</v>
          </cell>
        </row>
        <row r="575">
          <cell r="A575">
            <v>67115</v>
          </cell>
          <cell r="B575" t="str">
            <v>OKO &amp; Vroegsignalering alcoholproblematiek</v>
          </cell>
          <cell r="C575" t="str">
            <v>K</v>
          </cell>
          <cell r="D575">
            <v>2023</v>
          </cell>
          <cell r="E575">
            <v>2099</v>
          </cell>
          <cell r="F575">
            <v>0</v>
          </cell>
          <cell r="G575" t="str">
            <v>O</v>
          </cell>
          <cell r="H575"/>
          <cell r="I575"/>
          <cell r="J575">
            <v>6</v>
          </cell>
          <cell r="K575">
            <v>0</v>
          </cell>
          <cell r="L575"/>
          <cell r="M575"/>
          <cell r="N575"/>
          <cell r="O575"/>
          <cell r="P575"/>
          <cell r="Q575"/>
          <cell r="R575"/>
          <cell r="S575"/>
          <cell r="T575" t="str">
            <v>N</v>
          </cell>
          <cell r="U575" t="str">
            <v>J</v>
          </cell>
          <cell r="V575" t="str">
            <v>7.1</v>
          </cell>
          <cell r="W575" t="str">
            <v>Volksgezondheid</v>
          </cell>
        </row>
        <row r="576">
          <cell r="A576">
            <v>67116</v>
          </cell>
          <cell r="B576" t="str">
            <v>Versterking kennis- en adviesfunctie GGD</v>
          </cell>
          <cell r="C576" t="str">
            <v>K</v>
          </cell>
          <cell r="D576">
            <v>2023</v>
          </cell>
          <cell r="E576">
            <v>2099</v>
          </cell>
          <cell r="F576">
            <v>0</v>
          </cell>
          <cell r="G576" t="str">
            <v>O</v>
          </cell>
          <cell r="H576"/>
          <cell r="I576"/>
          <cell r="J576">
            <v>6</v>
          </cell>
          <cell r="K576">
            <v>0</v>
          </cell>
          <cell r="L576"/>
          <cell r="M576"/>
          <cell r="N576"/>
          <cell r="O576"/>
          <cell r="P576"/>
          <cell r="Q576"/>
          <cell r="R576"/>
          <cell r="S576"/>
          <cell r="T576" t="str">
            <v>N</v>
          </cell>
          <cell r="U576" t="str">
            <v>J</v>
          </cell>
          <cell r="V576" t="str">
            <v>7.1</v>
          </cell>
          <cell r="W576" t="str">
            <v>Volksgezondheid</v>
          </cell>
        </row>
        <row r="577">
          <cell r="A577">
            <v>67117</v>
          </cell>
          <cell r="B577" t="str">
            <v>Coördinatiekosten regionale aanpak preventie</v>
          </cell>
          <cell r="C577" t="str">
            <v>K</v>
          </cell>
          <cell r="D577">
            <v>2023</v>
          </cell>
          <cell r="E577">
            <v>2099</v>
          </cell>
          <cell r="F577">
            <v>0</v>
          </cell>
          <cell r="G577" t="str">
            <v>O</v>
          </cell>
          <cell r="H577"/>
          <cell r="I577"/>
          <cell r="J577">
            <v>6</v>
          </cell>
          <cell r="K577">
            <v>0</v>
          </cell>
          <cell r="L577"/>
          <cell r="M577"/>
          <cell r="N577"/>
          <cell r="O577"/>
          <cell r="P577"/>
          <cell r="Q577"/>
          <cell r="R577"/>
          <cell r="S577"/>
          <cell r="T577" t="str">
            <v>N</v>
          </cell>
          <cell r="U577" t="str">
            <v>J</v>
          </cell>
          <cell r="V577" t="str">
            <v>7.1</v>
          </cell>
          <cell r="W577" t="str">
            <v>Volksgezondheid</v>
          </cell>
        </row>
        <row r="578">
          <cell r="A578">
            <v>67201</v>
          </cell>
          <cell r="B578" t="str">
            <v>BBK Riolering</v>
          </cell>
          <cell r="C578" t="str">
            <v>K</v>
          </cell>
          <cell r="D578">
            <v>2017</v>
          </cell>
          <cell r="E578">
            <v>2099</v>
          </cell>
          <cell r="F578">
            <v>0</v>
          </cell>
          <cell r="G578" t="str">
            <v>O</v>
          </cell>
          <cell r="H578"/>
          <cell r="I578"/>
          <cell r="J578">
            <v>6</v>
          </cell>
          <cell r="K578">
            <v>0</v>
          </cell>
          <cell r="L578"/>
          <cell r="M578"/>
          <cell r="N578"/>
          <cell r="O578"/>
          <cell r="P578"/>
          <cell r="Q578"/>
          <cell r="R578"/>
          <cell r="S578"/>
          <cell r="T578" t="str">
            <v>N</v>
          </cell>
          <cell r="U578" t="str">
            <v>J</v>
          </cell>
          <cell r="V578" t="str">
            <v>7.2</v>
          </cell>
          <cell r="W578" t="str">
            <v>Riolering</v>
          </cell>
        </row>
        <row r="579">
          <cell r="A579">
            <v>67204</v>
          </cell>
          <cell r="B579" t="str">
            <v>Gemalen en pompen</v>
          </cell>
          <cell r="C579" t="str">
            <v>K</v>
          </cell>
          <cell r="D579">
            <v>2017</v>
          </cell>
          <cell r="E579">
            <v>2099</v>
          </cell>
          <cell r="F579">
            <v>0</v>
          </cell>
          <cell r="G579" t="str">
            <v>O</v>
          </cell>
          <cell r="H579"/>
          <cell r="I579"/>
          <cell r="J579">
            <v>6</v>
          </cell>
          <cell r="K579">
            <v>0</v>
          </cell>
          <cell r="L579"/>
          <cell r="M579"/>
          <cell r="N579"/>
          <cell r="O579"/>
          <cell r="P579"/>
          <cell r="Q579"/>
          <cell r="R579"/>
          <cell r="S579"/>
          <cell r="T579" t="str">
            <v>N</v>
          </cell>
          <cell r="U579" t="str">
            <v>J</v>
          </cell>
          <cell r="V579" t="str">
            <v>7.2</v>
          </cell>
          <cell r="W579" t="str">
            <v>Riolering</v>
          </cell>
        </row>
        <row r="580">
          <cell r="A580">
            <v>67207</v>
          </cell>
          <cell r="B580" t="str">
            <v>Baten rioolheffing</v>
          </cell>
          <cell r="C580" t="str">
            <v>K</v>
          </cell>
          <cell r="D580">
            <v>2017</v>
          </cell>
          <cell r="E580">
            <v>2099</v>
          </cell>
          <cell r="F580">
            <v>0</v>
          </cell>
          <cell r="G580" t="str">
            <v>O</v>
          </cell>
          <cell r="H580"/>
          <cell r="I580"/>
          <cell r="J580">
            <v>6</v>
          </cell>
          <cell r="K580">
            <v>0</v>
          </cell>
          <cell r="L580"/>
          <cell r="M580"/>
          <cell r="N580"/>
          <cell r="O580"/>
          <cell r="P580"/>
          <cell r="Q580"/>
          <cell r="R580"/>
          <cell r="S580"/>
          <cell r="T580" t="str">
            <v>N</v>
          </cell>
          <cell r="U580" t="str">
            <v>J</v>
          </cell>
          <cell r="V580" t="str">
            <v>7.2</v>
          </cell>
          <cell r="W580" t="str">
            <v>Riolering</v>
          </cell>
        </row>
        <row r="581">
          <cell r="A581">
            <v>67209</v>
          </cell>
          <cell r="B581" t="str">
            <v>Klimaatmaatregelen</v>
          </cell>
          <cell r="C581" t="str">
            <v>K</v>
          </cell>
          <cell r="D581">
            <v>2023</v>
          </cell>
          <cell r="E581">
            <v>2099</v>
          </cell>
          <cell r="F581">
            <v>0</v>
          </cell>
          <cell r="G581" t="str">
            <v>O</v>
          </cell>
          <cell r="H581"/>
          <cell r="I581"/>
          <cell r="J581">
            <v>6</v>
          </cell>
          <cell r="K581">
            <v>0</v>
          </cell>
          <cell r="L581"/>
          <cell r="M581"/>
          <cell r="N581"/>
          <cell r="O581"/>
          <cell r="P581"/>
          <cell r="Q581"/>
          <cell r="R581"/>
          <cell r="S581"/>
          <cell r="T581" t="str">
            <v>N</v>
          </cell>
          <cell r="U581" t="str">
            <v>J</v>
          </cell>
          <cell r="V581" t="str">
            <v>7.2</v>
          </cell>
          <cell r="W581" t="str">
            <v>Riolering</v>
          </cell>
        </row>
        <row r="582">
          <cell r="A582">
            <v>67301</v>
          </cell>
          <cell r="B582" t="str">
            <v>Milieustraat</v>
          </cell>
          <cell r="C582" t="str">
            <v>K</v>
          </cell>
          <cell r="D582">
            <v>2017</v>
          </cell>
          <cell r="E582">
            <v>2099</v>
          </cell>
          <cell r="F582">
            <v>0</v>
          </cell>
          <cell r="G582" t="str">
            <v>O</v>
          </cell>
          <cell r="H582"/>
          <cell r="I582"/>
          <cell r="J582">
            <v>6</v>
          </cell>
          <cell r="K582">
            <v>0</v>
          </cell>
          <cell r="L582"/>
          <cell r="M582"/>
          <cell r="N582"/>
          <cell r="O582"/>
          <cell r="P582"/>
          <cell r="Q582"/>
          <cell r="R582"/>
          <cell r="S582"/>
          <cell r="T582" t="str">
            <v>N</v>
          </cell>
          <cell r="U582" t="str">
            <v>J</v>
          </cell>
          <cell r="V582" t="str">
            <v>7.3</v>
          </cell>
          <cell r="W582" t="str">
            <v>Afval</v>
          </cell>
        </row>
        <row r="583">
          <cell r="A583">
            <v>67305</v>
          </cell>
          <cell r="B583" t="str">
            <v>BBK Afval</v>
          </cell>
          <cell r="C583" t="str">
            <v>K</v>
          </cell>
          <cell r="D583">
            <v>2017</v>
          </cell>
          <cell r="E583">
            <v>2099</v>
          </cell>
          <cell r="F583">
            <v>0</v>
          </cell>
          <cell r="G583" t="str">
            <v>O</v>
          </cell>
          <cell r="H583"/>
          <cell r="I583"/>
          <cell r="J583">
            <v>6</v>
          </cell>
          <cell r="K583">
            <v>0</v>
          </cell>
          <cell r="L583"/>
          <cell r="M583"/>
          <cell r="N583"/>
          <cell r="O583"/>
          <cell r="P583"/>
          <cell r="Q583"/>
          <cell r="R583"/>
          <cell r="S583"/>
          <cell r="T583" t="str">
            <v>N</v>
          </cell>
          <cell r="U583" t="str">
            <v>J</v>
          </cell>
          <cell r="V583" t="str">
            <v>7.3</v>
          </cell>
          <cell r="W583" t="str">
            <v>Afval</v>
          </cell>
        </row>
        <row r="584">
          <cell r="A584">
            <v>67306</v>
          </cell>
          <cell r="B584" t="str">
            <v>Restafval</v>
          </cell>
          <cell r="C584" t="str">
            <v>K</v>
          </cell>
          <cell r="D584">
            <v>2017</v>
          </cell>
          <cell r="E584">
            <v>2099</v>
          </cell>
          <cell r="F584">
            <v>0</v>
          </cell>
          <cell r="G584" t="str">
            <v>O</v>
          </cell>
          <cell r="H584"/>
          <cell r="I584"/>
          <cell r="J584">
            <v>6</v>
          </cell>
          <cell r="K584">
            <v>0</v>
          </cell>
          <cell r="L584"/>
          <cell r="M584"/>
          <cell r="N584"/>
          <cell r="O584"/>
          <cell r="P584"/>
          <cell r="Q584"/>
          <cell r="R584"/>
          <cell r="S584"/>
          <cell r="T584" t="str">
            <v>N</v>
          </cell>
          <cell r="U584" t="str">
            <v>J</v>
          </cell>
          <cell r="V584" t="str">
            <v>7.3</v>
          </cell>
          <cell r="W584" t="str">
            <v>Afval</v>
          </cell>
        </row>
        <row r="585">
          <cell r="A585">
            <v>67307</v>
          </cell>
          <cell r="B585" t="str">
            <v>GFT</v>
          </cell>
          <cell r="C585" t="str">
            <v>K</v>
          </cell>
          <cell r="D585">
            <v>2017</v>
          </cell>
          <cell r="E585">
            <v>2099</v>
          </cell>
          <cell r="F585">
            <v>0</v>
          </cell>
          <cell r="G585" t="str">
            <v>O</v>
          </cell>
          <cell r="H585"/>
          <cell r="I585"/>
          <cell r="J585">
            <v>6</v>
          </cell>
          <cell r="K585">
            <v>0</v>
          </cell>
          <cell r="L585"/>
          <cell r="M585"/>
          <cell r="N585"/>
          <cell r="O585"/>
          <cell r="P585"/>
          <cell r="Q585"/>
          <cell r="R585"/>
          <cell r="S585"/>
          <cell r="T585" t="str">
            <v>N</v>
          </cell>
          <cell r="U585" t="str">
            <v>J</v>
          </cell>
          <cell r="V585" t="str">
            <v>7.3</v>
          </cell>
          <cell r="W585" t="str">
            <v>Afval</v>
          </cell>
        </row>
        <row r="586">
          <cell r="A586">
            <v>67308</v>
          </cell>
          <cell r="B586" t="str">
            <v>PMD</v>
          </cell>
          <cell r="C586" t="str">
            <v>K</v>
          </cell>
          <cell r="D586">
            <v>2017</v>
          </cell>
          <cell r="E586">
            <v>2099</v>
          </cell>
          <cell r="F586">
            <v>0</v>
          </cell>
          <cell r="G586" t="str">
            <v>O</v>
          </cell>
          <cell r="H586"/>
          <cell r="I586"/>
          <cell r="J586">
            <v>6</v>
          </cell>
          <cell r="K586">
            <v>0</v>
          </cell>
          <cell r="L586"/>
          <cell r="M586"/>
          <cell r="N586"/>
          <cell r="O586"/>
          <cell r="P586"/>
          <cell r="Q586"/>
          <cell r="R586"/>
          <cell r="S586"/>
          <cell r="T586" t="str">
            <v>N</v>
          </cell>
          <cell r="U586" t="str">
            <v>J</v>
          </cell>
          <cell r="V586" t="str">
            <v>7.3</v>
          </cell>
          <cell r="W586" t="str">
            <v>Afval</v>
          </cell>
        </row>
        <row r="587">
          <cell r="A587">
            <v>67309</v>
          </cell>
          <cell r="B587" t="str">
            <v>Papier</v>
          </cell>
          <cell r="C587" t="str">
            <v>K</v>
          </cell>
          <cell r="D587">
            <v>2017</v>
          </cell>
          <cell r="E587">
            <v>2099</v>
          </cell>
          <cell r="F587">
            <v>0</v>
          </cell>
          <cell r="G587" t="str">
            <v>O</v>
          </cell>
          <cell r="H587"/>
          <cell r="I587"/>
          <cell r="J587">
            <v>6</v>
          </cell>
          <cell r="K587">
            <v>0</v>
          </cell>
          <cell r="L587"/>
          <cell r="M587"/>
          <cell r="N587"/>
          <cell r="O587"/>
          <cell r="P587"/>
          <cell r="Q587"/>
          <cell r="R587"/>
          <cell r="S587"/>
          <cell r="T587" t="str">
            <v>N</v>
          </cell>
          <cell r="U587" t="str">
            <v>J</v>
          </cell>
          <cell r="V587" t="str">
            <v>7.3</v>
          </cell>
          <cell r="W587" t="str">
            <v>Afval</v>
          </cell>
        </row>
        <row r="588">
          <cell r="A588">
            <v>67310</v>
          </cell>
          <cell r="B588" t="str">
            <v>Glas</v>
          </cell>
          <cell r="C588" t="str">
            <v>K</v>
          </cell>
          <cell r="D588">
            <v>2017</v>
          </cell>
          <cell r="E588">
            <v>2099</v>
          </cell>
          <cell r="F588">
            <v>0</v>
          </cell>
          <cell r="G588" t="str">
            <v>O</v>
          </cell>
          <cell r="H588"/>
          <cell r="I588"/>
          <cell r="J588">
            <v>6</v>
          </cell>
          <cell r="K588">
            <v>0</v>
          </cell>
          <cell r="L588"/>
          <cell r="M588"/>
          <cell r="N588"/>
          <cell r="O588"/>
          <cell r="P588"/>
          <cell r="Q588"/>
          <cell r="R588"/>
          <cell r="S588"/>
          <cell r="T588" t="str">
            <v>N</v>
          </cell>
          <cell r="U588" t="str">
            <v>J</v>
          </cell>
          <cell r="V588" t="str">
            <v>7.3</v>
          </cell>
          <cell r="W588" t="str">
            <v>Afval</v>
          </cell>
        </row>
        <row r="589">
          <cell r="A589">
            <v>67311</v>
          </cell>
          <cell r="B589" t="str">
            <v>Bouw en sloopafval</v>
          </cell>
          <cell r="C589" t="str">
            <v>K</v>
          </cell>
          <cell r="D589">
            <v>2017</v>
          </cell>
          <cell r="E589">
            <v>2099</v>
          </cell>
          <cell r="F589">
            <v>0</v>
          </cell>
          <cell r="G589" t="str">
            <v>O</v>
          </cell>
          <cell r="H589"/>
          <cell r="I589"/>
          <cell r="J589">
            <v>6</v>
          </cell>
          <cell r="K589">
            <v>0</v>
          </cell>
          <cell r="L589"/>
          <cell r="M589"/>
          <cell r="N589"/>
          <cell r="O589"/>
          <cell r="P589"/>
          <cell r="Q589"/>
          <cell r="R589"/>
          <cell r="S589"/>
          <cell r="T589" t="str">
            <v>N</v>
          </cell>
          <cell r="U589" t="str">
            <v>J</v>
          </cell>
          <cell r="V589" t="str">
            <v>7.3</v>
          </cell>
          <cell r="W589" t="str">
            <v>Afval</v>
          </cell>
        </row>
        <row r="590">
          <cell r="A590">
            <v>67312</v>
          </cell>
          <cell r="B590" t="str">
            <v>KCA, accu's, cartridges, olie, banden</v>
          </cell>
          <cell r="C590" t="str">
            <v>K</v>
          </cell>
          <cell r="D590">
            <v>2017</v>
          </cell>
          <cell r="E590">
            <v>2099</v>
          </cell>
          <cell r="F590">
            <v>0</v>
          </cell>
          <cell r="G590" t="str">
            <v>O</v>
          </cell>
          <cell r="H590"/>
          <cell r="I590"/>
          <cell r="J590">
            <v>6</v>
          </cell>
          <cell r="K590">
            <v>0</v>
          </cell>
          <cell r="L590"/>
          <cell r="M590"/>
          <cell r="N590"/>
          <cell r="O590"/>
          <cell r="P590"/>
          <cell r="Q590"/>
          <cell r="R590"/>
          <cell r="S590"/>
          <cell r="T590" t="str">
            <v>N</v>
          </cell>
          <cell r="U590" t="str">
            <v>J</v>
          </cell>
          <cell r="V590" t="str">
            <v>7.3</v>
          </cell>
          <cell r="W590" t="str">
            <v>Afval</v>
          </cell>
        </row>
        <row r="591">
          <cell r="A591">
            <v>67313</v>
          </cell>
          <cell r="B591" t="str">
            <v>Elektronisch afval</v>
          </cell>
          <cell r="C591" t="str">
            <v>K</v>
          </cell>
          <cell r="D591">
            <v>2017</v>
          </cell>
          <cell r="E591">
            <v>2099</v>
          </cell>
          <cell r="F591">
            <v>0</v>
          </cell>
          <cell r="G591" t="str">
            <v>O</v>
          </cell>
          <cell r="H591"/>
          <cell r="I591"/>
          <cell r="J591">
            <v>6</v>
          </cell>
          <cell r="K591">
            <v>0</v>
          </cell>
          <cell r="L591"/>
          <cell r="M591"/>
          <cell r="N591"/>
          <cell r="O591"/>
          <cell r="P591"/>
          <cell r="Q591"/>
          <cell r="R591"/>
          <cell r="S591"/>
          <cell r="T591" t="str">
            <v>N</v>
          </cell>
          <cell r="U591" t="str">
            <v>J</v>
          </cell>
          <cell r="V591" t="str">
            <v>7.3</v>
          </cell>
          <cell r="W591" t="str">
            <v>Afval</v>
          </cell>
        </row>
        <row r="592">
          <cell r="A592">
            <v>67314</v>
          </cell>
          <cell r="B592" t="str">
            <v>Overige afvalstromen</v>
          </cell>
          <cell r="C592" t="str">
            <v>K</v>
          </cell>
          <cell r="D592">
            <v>2017</v>
          </cell>
          <cell r="E592">
            <v>2099</v>
          </cell>
          <cell r="F592">
            <v>0</v>
          </cell>
          <cell r="G592" t="str">
            <v>O</v>
          </cell>
          <cell r="H592"/>
          <cell r="I592"/>
          <cell r="J592">
            <v>6</v>
          </cell>
          <cell r="K592">
            <v>0</v>
          </cell>
          <cell r="L592"/>
          <cell r="M592"/>
          <cell r="N592"/>
          <cell r="O592"/>
          <cell r="P592"/>
          <cell r="Q592"/>
          <cell r="R592"/>
          <cell r="S592"/>
          <cell r="T592" t="str">
            <v>N</v>
          </cell>
          <cell r="U592" t="str">
            <v>J</v>
          </cell>
          <cell r="V592" t="str">
            <v>7.3</v>
          </cell>
          <cell r="W592" t="str">
            <v>Afval</v>
          </cell>
        </row>
        <row r="593">
          <cell r="A593">
            <v>67315</v>
          </cell>
          <cell r="B593" t="str">
            <v>Grof en herbruikbaar afval</v>
          </cell>
          <cell r="C593" t="str">
            <v>K</v>
          </cell>
          <cell r="D593">
            <v>2017</v>
          </cell>
          <cell r="E593">
            <v>2099</v>
          </cell>
          <cell r="F593">
            <v>0</v>
          </cell>
          <cell r="G593" t="str">
            <v>O</v>
          </cell>
          <cell r="H593"/>
          <cell r="I593"/>
          <cell r="J593">
            <v>6</v>
          </cell>
          <cell r="K593">
            <v>0</v>
          </cell>
          <cell r="L593"/>
          <cell r="M593"/>
          <cell r="N593"/>
          <cell r="O593"/>
          <cell r="P593"/>
          <cell r="Q593"/>
          <cell r="R593"/>
          <cell r="S593"/>
          <cell r="T593" t="str">
            <v>N</v>
          </cell>
          <cell r="U593" t="str">
            <v>J</v>
          </cell>
          <cell r="V593" t="str">
            <v>7.3</v>
          </cell>
          <cell r="W593" t="str">
            <v>Afval</v>
          </cell>
        </row>
        <row r="594">
          <cell r="A594">
            <v>67317</v>
          </cell>
          <cell r="B594" t="str">
            <v>Onderhoud brengvoorzieningen</v>
          </cell>
          <cell r="C594" t="str">
            <v>K</v>
          </cell>
          <cell r="D594">
            <v>2017</v>
          </cell>
          <cell r="E594">
            <v>2099</v>
          </cell>
          <cell r="F594">
            <v>0</v>
          </cell>
          <cell r="G594" t="str">
            <v>O</v>
          </cell>
          <cell r="H594"/>
          <cell r="I594"/>
          <cell r="J594">
            <v>6</v>
          </cell>
          <cell r="K594">
            <v>0</v>
          </cell>
          <cell r="L594"/>
          <cell r="M594"/>
          <cell r="N594"/>
          <cell r="O594"/>
          <cell r="P594"/>
          <cell r="Q594"/>
          <cell r="R594"/>
          <cell r="S594"/>
          <cell r="T594" t="str">
            <v>N</v>
          </cell>
          <cell r="U594" t="str">
            <v>J</v>
          </cell>
          <cell r="V594" t="str">
            <v>7.3</v>
          </cell>
          <cell r="W594" t="str">
            <v>Afval</v>
          </cell>
        </row>
        <row r="595">
          <cell r="A595">
            <v>67320</v>
          </cell>
          <cell r="B595" t="str">
            <v>Luiers en incontinentiemateriaal</v>
          </cell>
          <cell r="C595" t="str">
            <v>K</v>
          </cell>
          <cell r="D595">
            <v>2018</v>
          </cell>
          <cell r="E595">
            <v>2099</v>
          </cell>
          <cell r="F595">
            <v>0</v>
          </cell>
          <cell r="G595" t="str">
            <v>O</v>
          </cell>
          <cell r="H595"/>
          <cell r="I595"/>
          <cell r="J595">
            <v>6</v>
          </cell>
          <cell r="K595">
            <v>0</v>
          </cell>
          <cell r="L595"/>
          <cell r="M595"/>
          <cell r="N595"/>
          <cell r="O595"/>
          <cell r="P595"/>
          <cell r="Q595"/>
          <cell r="R595"/>
          <cell r="S595"/>
          <cell r="T595" t="str">
            <v>N</v>
          </cell>
          <cell r="U595" t="str">
            <v>J</v>
          </cell>
          <cell r="V595" t="str">
            <v>7.3</v>
          </cell>
          <cell r="W595" t="str">
            <v>Afval</v>
          </cell>
        </row>
        <row r="596">
          <cell r="A596">
            <v>67321</v>
          </cell>
          <cell r="B596" t="str">
            <v>Projecten en beheerskosten</v>
          </cell>
          <cell r="C596" t="str">
            <v>K</v>
          </cell>
          <cell r="D596">
            <v>2017</v>
          </cell>
          <cell r="E596">
            <v>2099</v>
          </cell>
          <cell r="F596">
            <v>0</v>
          </cell>
          <cell r="G596" t="str">
            <v>O</v>
          </cell>
          <cell r="H596"/>
          <cell r="I596"/>
          <cell r="J596">
            <v>6</v>
          </cell>
          <cell r="K596">
            <v>0</v>
          </cell>
          <cell r="L596"/>
          <cell r="M596"/>
          <cell r="N596"/>
          <cell r="O596"/>
          <cell r="P596"/>
          <cell r="Q596"/>
          <cell r="R596"/>
          <cell r="S596"/>
          <cell r="T596" t="str">
            <v>N</v>
          </cell>
          <cell r="U596" t="str">
            <v>J</v>
          </cell>
          <cell r="V596" t="str">
            <v>7.3</v>
          </cell>
          <cell r="W596" t="str">
            <v>Afval</v>
          </cell>
        </row>
        <row r="597">
          <cell r="A597">
            <v>67401</v>
          </cell>
          <cell r="B597" t="str">
            <v>BBK Milieubeheer</v>
          </cell>
          <cell r="C597" t="str">
            <v>K</v>
          </cell>
          <cell r="D597">
            <v>2017</v>
          </cell>
          <cell r="E597">
            <v>2099</v>
          </cell>
          <cell r="F597">
            <v>0</v>
          </cell>
          <cell r="G597" t="str">
            <v>O</v>
          </cell>
          <cell r="H597"/>
          <cell r="I597"/>
          <cell r="J597">
            <v>6</v>
          </cell>
          <cell r="K597">
            <v>0</v>
          </cell>
          <cell r="L597"/>
          <cell r="M597"/>
          <cell r="N597"/>
          <cell r="O597"/>
          <cell r="P597"/>
          <cell r="Q597"/>
          <cell r="R597"/>
          <cell r="S597"/>
          <cell r="T597" t="str">
            <v>N</v>
          </cell>
          <cell r="U597" t="str">
            <v>J</v>
          </cell>
          <cell r="V597" t="str">
            <v>7.4</v>
          </cell>
          <cell r="W597" t="str">
            <v>Milieubeheer</v>
          </cell>
        </row>
        <row r="598">
          <cell r="A598">
            <v>67402</v>
          </cell>
          <cell r="B598" t="str">
            <v>Milieubeheer</v>
          </cell>
          <cell r="C598" t="str">
            <v>K</v>
          </cell>
          <cell r="D598">
            <v>2017</v>
          </cell>
          <cell r="E598">
            <v>2099</v>
          </cell>
          <cell r="F598">
            <v>0</v>
          </cell>
          <cell r="G598" t="str">
            <v>O</v>
          </cell>
          <cell r="H598"/>
          <cell r="I598"/>
          <cell r="J598">
            <v>6</v>
          </cell>
          <cell r="K598">
            <v>0</v>
          </cell>
          <cell r="L598"/>
          <cell r="M598"/>
          <cell r="N598"/>
          <cell r="O598"/>
          <cell r="P598"/>
          <cell r="Q598"/>
          <cell r="R598"/>
          <cell r="S598"/>
          <cell r="T598" t="str">
            <v>N</v>
          </cell>
          <cell r="U598" t="str">
            <v>J</v>
          </cell>
          <cell r="V598" t="str">
            <v>7.4</v>
          </cell>
          <cell r="W598" t="str">
            <v>Milieubeheer</v>
          </cell>
        </row>
        <row r="599">
          <cell r="A599">
            <v>67403</v>
          </cell>
          <cell r="B599" t="str">
            <v>Bodembescherming/sanering</v>
          </cell>
          <cell r="C599" t="str">
            <v>K</v>
          </cell>
          <cell r="D599">
            <v>2017</v>
          </cell>
          <cell r="E599">
            <v>2099</v>
          </cell>
          <cell r="F599">
            <v>0</v>
          </cell>
          <cell r="G599" t="str">
            <v>O</v>
          </cell>
          <cell r="H599"/>
          <cell r="I599"/>
          <cell r="J599">
            <v>6</v>
          </cell>
          <cell r="K599">
            <v>0</v>
          </cell>
          <cell r="L599"/>
          <cell r="M599"/>
          <cell r="N599"/>
          <cell r="O599"/>
          <cell r="P599"/>
          <cell r="Q599"/>
          <cell r="R599"/>
          <cell r="S599"/>
          <cell r="T599" t="str">
            <v>N</v>
          </cell>
          <cell r="U599" t="str">
            <v>J</v>
          </cell>
          <cell r="V599" t="str">
            <v>7.4</v>
          </cell>
          <cell r="W599" t="str">
            <v>Milieubeheer</v>
          </cell>
        </row>
        <row r="600">
          <cell r="A600">
            <v>67404</v>
          </cell>
          <cell r="B600" t="str">
            <v>Programma / communicatie</v>
          </cell>
          <cell r="C600" t="str">
            <v>K</v>
          </cell>
          <cell r="D600">
            <v>2017</v>
          </cell>
          <cell r="E600">
            <v>2099</v>
          </cell>
          <cell r="F600">
            <v>0</v>
          </cell>
          <cell r="G600" t="str">
            <v>O</v>
          </cell>
          <cell r="H600"/>
          <cell r="I600"/>
          <cell r="J600">
            <v>6</v>
          </cell>
          <cell r="K600">
            <v>0</v>
          </cell>
          <cell r="L600"/>
          <cell r="M600"/>
          <cell r="N600"/>
          <cell r="O600"/>
          <cell r="P600"/>
          <cell r="Q600"/>
          <cell r="R600"/>
          <cell r="S600"/>
          <cell r="T600" t="str">
            <v>N</v>
          </cell>
          <cell r="U600" t="str">
            <v>J</v>
          </cell>
          <cell r="V600" t="str">
            <v>7.4</v>
          </cell>
          <cell r="W600" t="str">
            <v>Milieubeheer</v>
          </cell>
        </row>
        <row r="601">
          <cell r="A601">
            <v>67405</v>
          </cell>
          <cell r="B601" t="str">
            <v>Ongediertebestrijding</v>
          </cell>
          <cell r="C601" t="str">
            <v>K</v>
          </cell>
          <cell r="D601">
            <v>2017</v>
          </cell>
          <cell r="E601">
            <v>2099</v>
          </cell>
          <cell r="F601">
            <v>0</v>
          </cell>
          <cell r="G601" t="str">
            <v>O</v>
          </cell>
          <cell r="H601"/>
          <cell r="I601"/>
          <cell r="J601">
            <v>6</v>
          </cell>
          <cell r="K601">
            <v>0</v>
          </cell>
          <cell r="L601"/>
          <cell r="M601"/>
          <cell r="N601"/>
          <cell r="O601"/>
          <cell r="P601"/>
          <cell r="Q601"/>
          <cell r="R601"/>
          <cell r="S601"/>
          <cell r="T601" t="str">
            <v>N</v>
          </cell>
          <cell r="U601" t="str">
            <v>J</v>
          </cell>
          <cell r="V601" t="str">
            <v>7.4</v>
          </cell>
          <cell r="W601" t="str">
            <v>Milieubeheer</v>
          </cell>
        </row>
        <row r="602">
          <cell r="A602">
            <v>67407</v>
          </cell>
          <cell r="B602" t="str">
            <v>De Groene Belevenis</v>
          </cell>
          <cell r="C602" t="str">
            <v>K</v>
          </cell>
          <cell r="D602">
            <v>2017</v>
          </cell>
          <cell r="E602">
            <v>2099</v>
          </cell>
          <cell r="F602">
            <v>0</v>
          </cell>
          <cell r="G602" t="str">
            <v>O</v>
          </cell>
          <cell r="H602"/>
          <cell r="I602"/>
          <cell r="J602">
            <v>6</v>
          </cell>
          <cell r="K602">
            <v>0</v>
          </cell>
          <cell r="L602"/>
          <cell r="M602"/>
          <cell r="N602"/>
          <cell r="O602"/>
          <cell r="P602"/>
          <cell r="Q602"/>
          <cell r="R602"/>
          <cell r="S602"/>
          <cell r="T602" t="str">
            <v>N</v>
          </cell>
          <cell r="U602" t="str">
            <v>J</v>
          </cell>
          <cell r="V602" t="str">
            <v>7.4</v>
          </cell>
          <cell r="W602" t="str">
            <v>Milieubeheer</v>
          </cell>
        </row>
        <row r="603">
          <cell r="A603">
            <v>67408</v>
          </cell>
          <cell r="B603" t="str">
            <v>Vervuilde/verontreinigde grond Vink</v>
          </cell>
          <cell r="C603" t="str">
            <v>K</v>
          </cell>
          <cell r="D603">
            <v>2018</v>
          </cell>
          <cell r="E603">
            <v>2099</v>
          </cell>
          <cell r="F603">
            <v>0</v>
          </cell>
          <cell r="G603" t="str">
            <v>O</v>
          </cell>
          <cell r="H603"/>
          <cell r="I603"/>
          <cell r="J603">
            <v>6</v>
          </cell>
          <cell r="K603">
            <v>0</v>
          </cell>
          <cell r="L603"/>
          <cell r="M603"/>
          <cell r="N603"/>
          <cell r="O603"/>
          <cell r="P603"/>
          <cell r="Q603"/>
          <cell r="R603"/>
          <cell r="S603"/>
          <cell r="T603" t="str">
            <v>N</v>
          </cell>
          <cell r="U603" t="str">
            <v>J</v>
          </cell>
          <cell r="V603" t="str">
            <v>7.4</v>
          </cell>
          <cell r="W603" t="str">
            <v>Milieubeheer</v>
          </cell>
        </row>
        <row r="604">
          <cell r="A604">
            <v>67411</v>
          </cell>
          <cell r="B604" t="str">
            <v>Proeftuin Eurowoningen</v>
          </cell>
          <cell r="C604" t="str">
            <v>K</v>
          </cell>
          <cell r="D604">
            <v>2022</v>
          </cell>
          <cell r="E604">
            <v>2099</v>
          </cell>
          <cell r="F604">
            <v>0</v>
          </cell>
          <cell r="G604" t="str">
            <v>O</v>
          </cell>
          <cell r="H604"/>
          <cell r="I604"/>
          <cell r="J604">
            <v>6</v>
          </cell>
          <cell r="K604">
            <v>0</v>
          </cell>
          <cell r="L604"/>
          <cell r="M604"/>
          <cell r="N604"/>
          <cell r="O604"/>
          <cell r="P604"/>
          <cell r="Q604"/>
          <cell r="R604"/>
          <cell r="S604"/>
          <cell r="T604" t="str">
            <v>N</v>
          </cell>
          <cell r="U604" t="str">
            <v>J</v>
          </cell>
          <cell r="V604" t="str">
            <v>7.4</v>
          </cell>
          <cell r="W604" t="str">
            <v>Milieubeheer</v>
          </cell>
        </row>
        <row r="605">
          <cell r="A605">
            <v>67415</v>
          </cell>
          <cell r="B605" t="str">
            <v>Nationaal programma lokale warmtetransitie</v>
          </cell>
          <cell r="C605" t="str">
            <v>K</v>
          </cell>
          <cell r="D605">
            <v>2024</v>
          </cell>
          <cell r="E605">
            <v>2099</v>
          </cell>
          <cell r="F605">
            <v>0</v>
          </cell>
          <cell r="G605" t="str">
            <v>O</v>
          </cell>
          <cell r="H605"/>
          <cell r="I605"/>
          <cell r="J605">
            <v>6</v>
          </cell>
          <cell r="K605">
            <v>0</v>
          </cell>
          <cell r="L605"/>
          <cell r="M605"/>
          <cell r="N605"/>
          <cell r="O605"/>
          <cell r="P605"/>
          <cell r="Q605"/>
          <cell r="R605"/>
          <cell r="S605"/>
          <cell r="T605" t="str">
            <v>N</v>
          </cell>
          <cell r="U605" t="str">
            <v>J</v>
          </cell>
          <cell r="V605" t="str">
            <v>7.4</v>
          </cell>
          <cell r="W605" t="str">
            <v>Milieubeheer</v>
          </cell>
        </row>
        <row r="606">
          <cell r="A606">
            <v>67416</v>
          </cell>
          <cell r="B606" t="str">
            <v>Procesonderst. toekomstbestendige bedrijfsterr.</v>
          </cell>
          <cell r="C606" t="str">
            <v>K</v>
          </cell>
          <cell r="D606">
            <v>2024</v>
          </cell>
          <cell r="E606">
            <v>2099</v>
          </cell>
          <cell r="F606">
            <v>0</v>
          </cell>
          <cell r="G606" t="str">
            <v>O</v>
          </cell>
          <cell r="H606"/>
          <cell r="I606"/>
          <cell r="J606">
            <v>6</v>
          </cell>
          <cell r="K606">
            <v>0</v>
          </cell>
          <cell r="L606"/>
          <cell r="M606"/>
          <cell r="N606"/>
          <cell r="O606"/>
          <cell r="P606"/>
          <cell r="Q606"/>
          <cell r="R606"/>
          <cell r="S606"/>
          <cell r="T606" t="str">
            <v>N</v>
          </cell>
          <cell r="U606" t="str">
            <v>J</v>
          </cell>
          <cell r="V606" t="str">
            <v>7.4</v>
          </cell>
          <cell r="W606" t="str">
            <v>Milieubeheer</v>
          </cell>
        </row>
        <row r="607">
          <cell r="A607">
            <v>67417</v>
          </cell>
          <cell r="B607" t="str">
            <v>Wijkaanpak</v>
          </cell>
          <cell r="C607" t="str">
            <v>K</v>
          </cell>
          <cell r="D607">
            <v>2024</v>
          </cell>
          <cell r="E607">
            <v>2099</v>
          </cell>
          <cell r="F607">
            <v>0</v>
          </cell>
          <cell r="G607" t="str">
            <v>O</v>
          </cell>
          <cell r="H607"/>
          <cell r="I607"/>
          <cell r="J607">
            <v>6</v>
          </cell>
          <cell r="K607">
            <v>0</v>
          </cell>
          <cell r="L607"/>
          <cell r="M607"/>
          <cell r="N607"/>
          <cell r="O607"/>
          <cell r="P607"/>
          <cell r="Q607"/>
          <cell r="R607"/>
          <cell r="S607"/>
          <cell r="T607" t="str">
            <v>N</v>
          </cell>
          <cell r="U607" t="str">
            <v>J</v>
          </cell>
          <cell r="V607" t="str">
            <v>7.4</v>
          </cell>
          <cell r="W607" t="str">
            <v>Milieubeheer</v>
          </cell>
        </row>
        <row r="608">
          <cell r="A608">
            <v>67418</v>
          </cell>
          <cell r="B608" t="str">
            <v>Duurzame mobiliteit</v>
          </cell>
          <cell r="C608" t="str">
            <v>K</v>
          </cell>
          <cell r="D608">
            <v>2024</v>
          </cell>
          <cell r="E608">
            <v>2099</v>
          </cell>
          <cell r="F608">
            <v>0</v>
          </cell>
          <cell r="G608" t="str">
            <v>O</v>
          </cell>
          <cell r="H608"/>
          <cell r="I608"/>
          <cell r="J608">
            <v>6</v>
          </cell>
          <cell r="K608">
            <v>0</v>
          </cell>
          <cell r="L608"/>
          <cell r="M608"/>
          <cell r="N608"/>
          <cell r="O608"/>
          <cell r="P608"/>
          <cell r="Q608"/>
          <cell r="R608"/>
          <cell r="S608"/>
          <cell r="T608" t="str">
            <v>N</v>
          </cell>
          <cell r="U608" t="str">
            <v>J</v>
          </cell>
          <cell r="V608" t="str">
            <v>7.4</v>
          </cell>
          <cell r="W608" t="str">
            <v>Milieubeheer</v>
          </cell>
        </row>
        <row r="609">
          <cell r="A609">
            <v>67419</v>
          </cell>
          <cell r="B609" t="str">
            <v>Elektriciteit</v>
          </cell>
          <cell r="C609" t="str">
            <v>K</v>
          </cell>
          <cell r="D609">
            <v>2024</v>
          </cell>
          <cell r="E609">
            <v>2099</v>
          </cell>
          <cell r="F609">
            <v>0</v>
          </cell>
          <cell r="G609" t="str">
            <v>O</v>
          </cell>
          <cell r="H609"/>
          <cell r="I609"/>
          <cell r="J609">
            <v>6</v>
          </cell>
          <cell r="K609">
            <v>0</v>
          </cell>
          <cell r="L609"/>
          <cell r="M609"/>
          <cell r="N609"/>
          <cell r="O609"/>
          <cell r="P609"/>
          <cell r="Q609"/>
          <cell r="R609"/>
          <cell r="S609"/>
          <cell r="T609" t="str">
            <v>N</v>
          </cell>
          <cell r="U609" t="str">
            <v>J</v>
          </cell>
          <cell r="V609" t="str">
            <v>7.4</v>
          </cell>
          <cell r="W609" t="str">
            <v>Milieubeheer</v>
          </cell>
        </row>
        <row r="610">
          <cell r="A610">
            <v>67420</v>
          </cell>
          <cell r="B610" t="str">
            <v>Energiearmoede</v>
          </cell>
          <cell r="C610" t="str">
            <v>K</v>
          </cell>
          <cell r="D610">
            <v>2024</v>
          </cell>
          <cell r="E610">
            <v>2099</v>
          </cell>
          <cell r="F610">
            <v>0</v>
          </cell>
          <cell r="G610" t="str">
            <v>O</v>
          </cell>
          <cell r="H610"/>
          <cell r="I610"/>
          <cell r="J610">
            <v>6</v>
          </cell>
          <cell r="K610">
            <v>0</v>
          </cell>
          <cell r="L610"/>
          <cell r="M610"/>
          <cell r="N610"/>
          <cell r="O610"/>
          <cell r="P610"/>
          <cell r="Q610"/>
          <cell r="R610"/>
          <cell r="S610"/>
          <cell r="T610" t="str">
            <v>N</v>
          </cell>
          <cell r="U610" t="str">
            <v>J</v>
          </cell>
          <cell r="V610" t="str">
            <v>7.4</v>
          </cell>
          <cell r="W610" t="str">
            <v>Milieubeheer</v>
          </cell>
        </row>
        <row r="611">
          <cell r="A611">
            <v>67501</v>
          </cell>
          <cell r="B611" t="str">
            <v>BBK Begraafplaatsen</v>
          </cell>
          <cell r="C611" t="str">
            <v>K</v>
          </cell>
          <cell r="D611">
            <v>2017</v>
          </cell>
          <cell r="E611">
            <v>2099</v>
          </cell>
          <cell r="F611">
            <v>0</v>
          </cell>
          <cell r="G611" t="str">
            <v>O</v>
          </cell>
          <cell r="H611"/>
          <cell r="I611"/>
          <cell r="J611">
            <v>6</v>
          </cell>
          <cell r="K611">
            <v>0</v>
          </cell>
          <cell r="L611"/>
          <cell r="M611"/>
          <cell r="N611"/>
          <cell r="O611"/>
          <cell r="P611"/>
          <cell r="Q611"/>
          <cell r="R611"/>
          <cell r="S611"/>
          <cell r="T611" t="str">
            <v>N</v>
          </cell>
          <cell r="U611" t="str">
            <v>J</v>
          </cell>
          <cell r="V611" t="str">
            <v>7.5</v>
          </cell>
          <cell r="W611" t="str">
            <v>Begraafplaatsen en crematoria</v>
          </cell>
        </row>
        <row r="612">
          <cell r="A612">
            <v>67502</v>
          </cell>
          <cell r="B612" t="str">
            <v>Begraven</v>
          </cell>
          <cell r="C612" t="str">
            <v>K</v>
          </cell>
          <cell r="D612">
            <v>2017</v>
          </cell>
          <cell r="E612">
            <v>2099</v>
          </cell>
          <cell r="F612">
            <v>0</v>
          </cell>
          <cell r="G612" t="str">
            <v>O</v>
          </cell>
          <cell r="H612"/>
          <cell r="I612"/>
          <cell r="J612">
            <v>6</v>
          </cell>
          <cell r="K612">
            <v>0</v>
          </cell>
          <cell r="L612"/>
          <cell r="M612"/>
          <cell r="N612"/>
          <cell r="O612"/>
          <cell r="P612"/>
          <cell r="Q612"/>
          <cell r="R612"/>
          <cell r="S612"/>
          <cell r="T612" t="str">
            <v>N</v>
          </cell>
          <cell r="U612" t="str">
            <v>J</v>
          </cell>
          <cell r="V612" t="str">
            <v>7.5</v>
          </cell>
          <cell r="W612" t="str">
            <v>Begraafplaatsen en crematoria</v>
          </cell>
        </row>
        <row r="613">
          <cell r="A613">
            <v>67503</v>
          </cell>
          <cell r="B613" t="str">
            <v>Aula Vlooswijkseweg</v>
          </cell>
          <cell r="C613" t="str">
            <v>K</v>
          </cell>
          <cell r="D613">
            <v>2017</v>
          </cell>
          <cell r="E613">
            <v>2099</v>
          </cell>
          <cell r="F613">
            <v>0</v>
          </cell>
          <cell r="G613" t="str">
            <v>O</v>
          </cell>
          <cell r="H613"/>
          <cell r="I613"/>
          <cell r="J613">
            <v>6</v>
          </cell>
          <cell r="K613">
            <v>0</v>
          </cell>
          <cell r="L613"/>
          <cell r="M613"/>
          <cell r="N613"/>
          <cell r="O613"/>
          <cell r="P613"/>
          <cell r="Q613"/>
          <cell r="R613"/>
          <cell r="S613"/>
          <cell r="T613" t="str">
            <v>N</v>
          </cell>
          <cell r="U613" t="str">
            <v>J</v>
          </cell>
          <cell r="V613" t="str">
            <v>7.5</v>
          </cell>
          <cell r="W613" t="str">
            <v>Begraafplaatsen en crematoria</v>
          </cell>
        </row>
        <row r="614">
          <cell r="A614">
            <v>68101</v>
          </cell>
          <cell r="B614" t="str">
            <v>BBK Ruimte en leefomgeving</v>
          </cell>
          <cell r="C614" t="str">
            <v>K</v>
          </cell>
          <cell r="D614">
            <v>2017</v>
          </cell>
          <cell r="E614">
            <v>2099</v>
          </cell>
          <cell r="F614">
            <v>0</v>
          </cell>
          <cell r="G614" t="str">
            <v>O</v>
          </cell>
          <cell r="H614"/>
          <cell r="I614"/>
          <cell r="J614">
            <v>6</v>
          </cell>
          <cell r="K614">
            <v>0</v>
          </cell>
          <cell r="L614"/>
          <cell r="M614"/>
          <cell r="N614"/>
          <cell r="O614"/>
          <cell r="P614"/>
          <cell r="Q614"/>
          <cell r="R614"/>
          <cell r="S614"/>
          <cell r="T614" t="str">
            <v>N</v>
          </cell>
          <cell r="U614" t="str">
            <v>J</v>
          </cell>
          <cell r="V614" t="str">
            <v>8.1</v>
          </cell>
          <cell r="W614" t="str">
            <v>Ruimte en leefomgeving</v>
          </cell>
        </row>
        <row r="615">
          <cell r="A615">
            <v>68102</v>
          </cell>
          <cell r="B615" t="str">
            <v>Omgevingsvisie en omgevingsplan</v>
          </cell>
          <cell r="C615" t="str">
            <v>K</v>
          </cell>
          <cell r="D615">
            <v>2017</v>
          </cell>
          <cell r="E615">
            <v>2099</v>
          </cell>
          <cell r="F615">
            <v>0</v>
          </cell>
          <cell r="G615" t="str">
            <v>O</v>
          </cell>
          <cell r="H615"/>
          <cell r="I615"/>
          <cell r="J615">
            <v>6</v>
          </cell>
          <cell r="K615">
            <v>0</v>
          </cell>
          <cell r="L615"/>
          <cell r="M615"/>
          <cell r="N615"/>
          <cell r="O615"/>
          <cell r="P615"/>
          <cell r="Q615"/>
          <cell r="R615"/>
          <cell r="S615"/>
          <cell r="T615" t="str">
            <v>N</v>
          </cell>
          <cell r="U615" t="str">
            <v>J</v>
          </cell>
          <cell r="V615" t="str">
            <v>8.1</v>
          </cell>
          <cell r="W615" t="str">
            <v>Ruimte en leefomgeving</v>
          </cell>
        </row>
        <row r="616">
          <cell r="A616">
            <v>68103</v>
          </cell>
          <cell r="B616" t="str">
            <v>Planwijziging</v>
          </cell>
          <cell r="C616" t="str">
            <v>K</v>
          </cell>
          <cell r="D616">
            <v>2017</v>
          </cell>
          <cell r="E616">
            <v>2099</v>
          </cell>
          <cell r="F616">
            <v>0</v>
          </cell>
          <cell r="G616" t="str">
            <v>O</v>
          </cell>
          <cell r="H616"/>
          <cell r="I616"/>
          <cell r="J616">
            <v>6</v>
          </cell>
          <cell r="K616">
            <v>0</v>
          </cell>
          <cell r="L616"/>
          <cell r="M616"/>
          <cell r="N616"/>
          <cell r="O616"/>
          <cell r="P616"/>
          <cell r="Q616"/>
          <cell r="R616"/>
          <cell r="S616"/>
          <cell r="T616" t="str">
            <v>N</v>
          </cell>
          <cell r="U616" t="str">
            <v>J</v>
          </cell>
          <cell r="V616" t="str">
            <v>8.1</v>
          </cell>
          <cell r="W616" t="str">
            <v>Ruimte en leefomgeving</v>
          </cell>
        </row>
        <row r="617">
          <cell r="A617">
            <v>68104</v>
          </cell>
          <cell r="B617" t="str">
            <v>Planschade</v>
          </cell>
          <cell r="C617" t="str">
            <v>K</v>
          </cell>
          <cell r="D617">
            <v>2017</v>
          </cell>
          <cell r="E617">
            <v>2099</v>
          </cell>
          <cell r="F617">
            <v>0</v>
          </cell>
          <cell r="G617" t="str">
            <v>O</v>
          </cell>
          <cell r="H617"/>
          <cell r="I617"/>
          <cell r="J617">
            <v>6</v>
          </cell>
          <cell r="K617">
            <v>0</v>
          </cell>
          <cell r="L617"/>
          <cell r="M617"/>
          <cell r="N617"/>
          <cell r="O617"/>
          <cell r="P617"/>
          <cell r="Q617"/>
          <cell r="R617"/>
          <cell r="S617"/>
          <cell r="T617" t="str">
            <v>N</v>
          </cell>
          <cell r="U617" t="str">
            <v>J</v>
          </cell>
          <cell r="V617" t="str">
            <v>8.1</v>
          </cell>
          <cell r="W617" t="str">
            <v>Ruimte en leefomgeving</v>
          </cell>
        </row>
        <row r="618">
          <cell r="A618">
            <v>68105</v>
          </cell>
          <cell r="B618" t="str">
            <v>Geo-informatie</v>
          </cell>
          <cell r="C618" t="str">
            <v>K</v>
          </cell>
          <cell r="D618">
            <v>2017</v>
          </cell>
          <cell r="E618">
            <v>2099</v>
          </cell>
          <cell r="F618">
            <v>0</v>
          </cell>
          <cell r="G618" t="str">
            <v>O</v>
          </cell>
          <cell r="H618"/>
          <cell r="I618"/>
          <cell r="J618">
            <v>6</v>
          </cell>
          <cell r="K618">
            <v>0</v>
          </cell>
          <cell r="L618"/>
          <cell r="M618"/>
          <cell r="N618"/>
          <cell r="O618"/>
          <cell r="P618"/>
          <cell r="Q618"/>
          <cell r="R618"/>
          <cell r="S618"/>
          <cell r="T618" t="str">
            <v>N</v>
          </cell>
          <cell r="U618" t="str">
            <v>J</v>
          </cell>
          <cell r="V618" t="str">
            <v>8.1</v>
          </cell>
          <cell r="W618" t="str">
            <v>Ruimte en leefomgeving</v>
          </cell>
        </row>
        <row r="619">
          <cell r="A619">
            <v>68106</v>
          </cell>
          <cell r="B619" t="str">
            <v>Implementatie omgevingswet</v>
          </cell>
          <cell r="C619" t="str">
            <v>K</v>
          </cell>
          <cell r="D619">
            <v>2017</v>
          </cell>
          <cell r="E619">
            <v>2099</v>
          </cell>
          <cell r="F619">
            <v>0</v>
          </cell>
          <cell r="G619" t="str">
            <v>O</v>
          </cell>
          <cell r="H619"/>
          <cell r="I619"/>
          <cell r="J619">
            <v>6</v>
          </cell>
          <cell r="K619">
            <v>0</v>
          </cell>
          <cell r="L619"/>
          <cell r="M619"/>
          <cell r="N619"/>
          <cell r="O619"/>
          <cell r="P619"/>
          <cell r="Q619"/>
          <cell r="R619"/>
          <cell r="S619"/>
          <cell r="T619" t="str">
            <v>N</v>
          </cell>
          <cell r="U619" t="str">
            <v>J</v>
          </cell>
          <cell r="V619" t="str">
            <v>8.1</v>
          </cell>
          <cell r="W619" t="str">
            <v>Ruimte en leefomgeving</v>
          </cell>
        </row>
        <row r="620">
          <cell r="A620">
            <v>68107</v>
          </cell>
          <cell r="B620" t="str">
            <v>Omgevingsplan Buitengebied</v>
          </cell>
          <cell r="C620" t="str">
            <v>K</v>
          </cell>
          <cell r="D620">
            <v>2018</v>
          </cell>
          <cell r="E620">
            <v>2099</v>
          </cell>
          <cell r="F620">
            <v>0</v>
          </cell>
          <cell r="G620" t="str">
            <v>O</v>
          </cell>
          <cell r="H620"/>
          <cell r="I620"/>
          <cell r="J620">
            <v>6</v>
          </cell>
          <cell r="K620">
            <v>0</v>
          </cell>
          <cell r="L620"/>
          <cell r="M620"/>
          <cell r="N620"/>
          <cell r="O620"/>
          <cell r="P620"/>
          <cell r="Q620"/>
          <cell r="R620"/>
          <cell r="S620"/>
          <cell r="T620" t="str">
            <v>N</v>
          </cell>
          <cell r="U620" t="str">
            <v>J</v>
          </cell>
          <cell r="V620" t="str">
            <v>8.1</v>
          </cell>
          <cell r="W620" t="str">
            <v>Ruimte en leefomgeving</v>
          </cell>
        </row>
        <row r="621">
          <cell r="A621">
            <v>68108</v>
          </cell>
          <cell r="B621" t="str">
            <v>Masterplan Princenhof</v>
          </cell>
          <cell r="C621" t="str">
            <v>K</v>
          </cell>
          <cell r="D621">
            <v>2021</v>
          </cell>
          <cell r="E621">
            <v>2099</v>
          </cell>
          <cell r="F621">
            <v>0</v>
          </cell>
          <cell r="G621" t="str">
            <v>O</v>
          </cell>
          <cell r="H621"/>
          <cell r="I621"/>
          <cell r="J621">
            <v>6</v>
          </cell>
          <cell r="K621">
            <v>0</v>
          </cell>
          <cell r="L621"/>
          <cell r="M621"/>
          <cell r="N621"/>
          <cell r="O621"/>
          <cell r="P621"/>
          <cell r="Q621"/>
          <cell r="R621"/>
          <cell r="S621"/>
          <cell r="T621" t="str">
            <v>N</v>
          </cell>
          <cell r="U621" t="str">
            <v>J</v>
          </cell>
          <cell r="V621" t="str">
            <v>8.1</v>
          </cell>
          <cell r="W621" t="str">
            <v>Ruimte en leefomgeving</v>
          </cell>
        </row>
        <row r="622">
          <cell r="A622">
            <v>68301</v>
          </cell>
          <cell r="B622" t="str">
            <v>BBK Wonen en bouwen</v>
          </cell>
          <cell r="C622" t="str">
            <v>K</v>
          </cell>
          <cell r="D622">
            <v>2017</v>
          </cell>
          <cell r="E622">
            <v>2099</v>
          </cell>
          <cell r="F622">
            <v>0</v>
          </cell>
          <cell r="G622" t="str">
            <v>O</v>
          </cell>
          <cell r="H622"/>
          <cell r="I622"/>
          <cell r="J622">
            <v>6</v>
          </cell>
          <cell r="K622">
            <v>0</v>
          </cell>
          <cell r="L622"/>
          <cell r="M622"/>
          <cell r="N622"/>
          <cell r="O622"/>
          <cell r="P622"/>
          <cell r="Q622"/>
          <cell r="R622"/>
          <cell r="S622"/>
          <cell r="T622" t="str">
            <v>N</v>
          </cell>
          <cell r="U622" t="str">
            <v>J</v>
          </cell>
          <cell r="V622" t="str">
            <v>8.3</v>
          </cell>
          <cell r="W622" t="str">
            <v>Wonen en bouwen</v>
          </cell>
        </row>
        <row r="623">
          <cell r="A623">
            <v>68303</v>
          </cell>
          <cell r="B623" t="str">
            <v>Omgevingsvergunningen</v>
          </cell>
          <cell r="C623" t="str">
            <v>K</v>
          </cell>
          <cell r="D623">
            <v>2017</v>
          </cell>
          <cell r="E623">
            <v>2099</v>
          </cell>
          <cell r="F623">
            <v>0</v>
          </cell>
          <cell r="G623" t="str">
            <v>O</v>
          </cell>
          <cell r="H623"/>
          <cell r="I623"/>
          <cell r="J623">
            <v>6</v>
          </cell>
          <cell r="K623">
            <v>0</v>
          </cell>
          <cell r="L623"/>
          <cell r="M623"/>
          <cell r="N623"/>
          <cell r="O623"/>
          <cell r="P623"/>
          <cell r="Q623"/>
          <cell r="R623"/>
          <cell r="S623"/>
          <cell r="T623" t="str">
            <v>N</v>
          </cell>
          <cell r="U623" t="str">
            <v>J</v>
          </cell>
          <cell r="V623" t="str">
            <v>8.3</v>
          </cell>
          <cell r="W623" t="str">
            <v>Wonen en bouwen</v>
          </cell>
        </row>
        <row r="624">
          <cell r="A624">
            <v>68305</v>
          </cell>
          <cell r="B624" t="str">
            <v>Overige volkshuisvesting</v>
          </cell>
          <cell r="C624" t="str">
            <v>K</v>
          </cell>
          <cell r="D624">
            <v>2017</v>
          </cell>
          <cell r="E624">
            <v>2099</v>
          </cell>
          <cell r="F624">
            <v>0</v>
          </cell>
          <cell r="G624" t="str">
            <v>O</v>
          </cell>
          <cell r="H624"/>
          <cell r="I624"/>
          <cell r="J624">
            <v>6</v>
          </cell>
          <cell r="K624">
            <v>0</v>
          </cell>
          <cell r="L624"/>
          <cell r="M624"/>
          <cell r="N624"/>
          <cell r="O624"/>
          <cell r="P624"/>
          <cell r="Q624"/>
          <cell r="R624"/>
          <cell r="S624"/>
          <cell r="T624" t="str">
            <v>N</v>
          </cell>
          <cell r="U624" t="str">
            <v>J</v>
          </cell>
          <cell r="V624" t="str">
            <v>8.3</v>
          </cell>
          <cell r="W624" t="str">
            <v>Wonen en bouwen</v>
          </cell>
        </row>
        <row r="625">
          <cell r="A625">
            <v>68318</v>
          </cell>
          <cell r="B625" t="str">
            <v>Informatie aanvragen vergunningvrij bouwen</v>
          </cell>
          <cell r="C625" t="str">
            <v>K</v>
          </cell>
          <cell r="D625">
            <v>2020</v>
          </cell>
          <cell r="E625">
            <v>2099</v>
          </cell>
          <cell r="F625">
            <v>0</v>
          </cell>
          <cell r="G625" t="str">
            <v>O</v>
          </cell>
          <cell r="H625"/>
          <cell r="I625"/>
          <cell r="J625">
            <v>6</v>
          </cell>
          <cell r="K625">
            <v>0</v>
          </cell>
          <cell r="L625"/>
          <cell r="M625"/>
          <cell r="N625"/>
          <cell r="O625"/>
          <cell r="P625"/>
          <cell r="Q625"/>
          <cell r="R625"/>
          <cell r="S625"/>
          <cell r="T625" t="str">
            <v>N</v>
          </cell>
          <cell r="U625" t="str">
            <v>J</v>
          </cell>
          <cell r="V625" t="str">
            <v>8.3</v>
          </cell>
          <cell r="W625" t="str">
            <v>Wonen en bouwen</v>
          </cell>
        </row>
        <row r="626">
          <cell r="A626">
            <v>78901</v>
          </cell>
          <cell r="B626" t="str">
            <v>Tegenboekingsrekening investeringen act. soort 1</v>
          </cell>
          <cell r="C626" t="str">
            <v>K</v>
          </cell>
          <cell r="D626">
            <v>2017</v>
          </cell>
          <cell r="E626">
            <v>2099</v>
          </cell>
          <cell r="F626">
            <v>0</v>
          </cell>
          <cell r="G626" t="str">
            <v>K</v>
          </cell>
          <cell r="H626"/>
          <cell r="I626"/>
          <cell r="J626">
            <v>7</v>
          </cell>
          <cell r="K626">
            <v>0</v>
          </cell>
          <cell r="L626"/>
          <cell r="M626"/>
          <cell r="N626"/>
          <cell r="O626"/>
          <cell r="P626"/>
          <cell r="Q626"/>
          <cell r="R626"/>
          <cell r="S626"/>
          <cell r="T626" t="str">
            <v>N</v>
          </cell>
          <cell r="U626" t="str">
            <v>J</v>
          </cell>
          <cell r="V626" t="str">
            <v>A111</v>
          </cell>
          <cell r="W626" t="str">
            <v>Immateriële vaste activa: Kosten verbonden aan sluiten geldlening en saldo agio/disagio</v>
          </cell>
        </row>
        <row r="627">
          <cell r="A627">
            <v>78902</v>
          </cell>
          <cell r="B627" t="str">
            <v>Tegenboekingsrekening investeringen act. soort 2</v>
          </cell>
          <cell r="C627" t="str">
            <v>K</v>
          </cell>
          <cell r="D627">
            <v>2017</v>
          </cell>
          <cell r="E627">
            <v>2099</v>
          </cell>
          <cell r="F627">
            <v>0</v>
          </cell>
          <cell r="G627" t="str">
            <v>K</v>
          </cell>
          <cell r="H627"/>
          <cell r="I627"/>
          <cell r="J627">
            <v>7</v>
          </cell>
          <cell r="K627">
            <v>0</v>
          </cell>
          <cell r="L627"/>
          <cell r="M627"/>
          <cell r="N627"/>
          <cell r="O627"/>
          <cell r="P627"/>
          <cell r="Q627"/>
          <cell r="R627"/>
          <cell r="S627"/>
          <cell r="T627" t="str">
            <v>N</v>
          </cell>
          <cell r="U627" t="str">
            <v>J</v>
          </cell>
          <cell r="V627" t="str">
            <v>A112</v>
          </cell>
          <cell r="W627" t="str">
            <v>Immateriële vaste activa: Kosten onderzoek en ontwikkeling voor een bepaald actief</v>
          </cell>
        </row>
        <row r="628">
          <cell r="A628">
            <v>78904</v>
          </cell>
          <cell r="B628" t="str">
            <v>Tegenboekingsrekening investeringen act. soort 4</v>
          </cell>
          <cell r="C628" t="str">
            <v>K</v>
          </cell>
          <cell r="D628">
            <v>2017</v>
          </cell>
          <cell r="E628">
            <v>2099</v>
          </cell>
          <cell r="F628">
            <v>0</v>
          </cell>
          <cell r="G628" t="str">
            <v>K</v>
          </cell>
          <cell r="H628"/>
          <cell r="I628"/>
          <cell r="J628">
            <v>7</v>
          </cell>
          <cell r="K628">
            <v>0</v>
          </cell>
          <cell r="L628"/>
          <cell r="M628"/>
          <cell r="N628"/>
          <cell r="O628"/>
          <cell r="P628"/>
          <cell r="Q628"/>
          <cell r="R628"/>
          <cell r="S628"/>
          <cell r="T628" t="str">
            <v>N</v>
          </cell>
          <cell r="U628" t="str">
            <v>J</v>
          </cell>
          <cell r="V628" t="str">
            <v>A113</v>
          </cell>
          <cell r="W628" t="str">
            <v>Immateriële vaste activa: Bijdragen aan activa in eigendom van derden</v>
          </cell>
        </row>
        <row r="629">
          <cell r="A629">
            <v>78910</v>
          </cell>
          <cell r="B629" t="str">
            <v>Tegenboekingsrekening investeringen act. soort 10</v>
          </cell>
          <cell r="C629" t="str">
            <v>K</v>
          </cell>
          <cell r="D629">
            <v>2017</v>
          </cell>
          <cell r="E629">
            <v>2099</v>
          </cell>
          <cell r="F629">
            <v>0</v>
          </cell>
          <cell r="G629" t="str">
            <v>K</v>
          </cell>
          <cell r="H629"/>
          <cell r="I629"/>
          <cell r="J629">
            <v>7</v>
          </cell>
          <cell r="K629">
            <v>0</v>
          </cell>
          <cell r="L629"/>
          <cell r="M629"/>
          <cell r="N629"/>
          <cell r="O629"/>
          <cell r="P629"/>
          <cell r="Q629"/>
          <cell r="R629"/>
          <cell r="S629"/>
          <cell r="T629" t="str">
            <v>N</v>
          </cell>
          <cell r="U629" t="str">
            <v>J</v>
          </cell>
          <cell r="V629" t="str">
            <v>A121</v>
          </cell>
          <cell r="W629" t="str">
            <v>Materiële vaste activa: Gronden en terreinen</v>
          </cell>
        </row>
        <row r="630">
          <cell r="A630">
            <v>78911</v>
          </cell>
          <cell r="B630" t="str">
            <v>Tegenboekingsrekening investeringen act. soort 11</v>
          </cell>
          <cell r="C630" t="str">
            <v>K</v>
          </cell>
          <cell r="D630">
            <v>2017</v>
          </cell>
          <cell r="E630">
            <v>2099</v>
          </cell>
          <cell r="F630">
            <v>0</v>
          </cell>
          <cell r="G630" t="str">
            <v>K</v>
          </cell>
          <cell r="H630"/>
          <cell r="I630"/>
          <cell r="J630">
            <v>7</v>
          </cell>
          <cell r="K630">
            <v>0</v>
          </cell>
          <cell r="L630"/>
          <cell r="M630"/>
          <cell r="N630"/>
          <cell r="O630"/>
          <cell r="P630"/>
          <cell r="Q630"/>
          <cell r="R630"/>
          <cell r="S630"/>
          <cell r="T630" t="str">
            <v>N</v>
          </cell>
          <cell r="U630" t="str">
            <v>J</v>
          </cell>
          <cell r="V630" t="str">
            <v>A121</v>
          </cell>
          <cell r="W630" t="str">
            <v>Materiële vaste activa: Gronden en terreinen</v>
          </cell>
        </row>
        <row r="631">
          <cell r="A631">
            <v>78913</v>
          </cell>
          <cell r="B631" t="str">
            <v>Tegenboekingsrekening investeringen act. soort 13</v>
          </cell>
          <cell r="C631" t="str">
            <v>K</v>
          </cell>
          <cell r="D631">
            <v>2017</v>
          </cell>
          <cell r="E631">
            <v>2099</v>
          </cell>
          <cell r="F631">
            <v>0</v>
          </cell>
          <cell r="G631" t="str">
            <v>K</v>
          </cell>
          <cell r="H631"/>
          <cell r="I631"/>
          <cell r="J631">
            <v>7</v>
          </cell>
          <cell r="K631">
            <v>0</v>
          </cell>
          <cell r="L631"/>
          <cell r="M631"/>
          <cell r="N631"/>
          <cell r="O631"/>
          <cell r="P631"/>
          <cell r="Q631"/>
          <cell r="R631"/>
          <cell r="S631"/>
          <cell r="T631" t="str">
            <v>N</v>
          </cell>
          <cell r="U631" t="str">
            <v>J</v>
          </cell>
          <cell r="V631" t="str">
            <v>A122</v>
          </cell>
          <cell r="W631" t="str">
            <v>Materiële vaste activa: Woonruimten</v>
          </cell>
        </row>
        <row r="632">
          <cell r="A632">
            <v>78914</v>
          </cell>
          <cell r="B632" t="str">
            <v>Tegenboekingsrekening investeringen act.soort 14</v>
          </cell>
          <cell r="C632" t="str">
            <v>K</v>
          </cell>
          <cell r="D632">
            <v>2017</v>
          </cell>
          <cell r="E632">
            <v>2099</v>
          </cell>
          <cell r="F632">
            <v>0</v>
          </cell>
          <cell r="G632" t="str">
            <v>K</v>
          </cell>
          <cell r="H632"/>
          <cell r="I632"/>
          <cell r="J632">
            <v>7</v>
          </cell>
          <cell r="K632">
            <v>0</v>
          </cell>
          <cell r="L632"/>
          <cell r="M632"/>
          <cell r="N632"/>
          <cell r="O632"/>
          <cell r="P632"/>
          <cell r="Q632"/>
          <cell r="R632"/>
          <cell r="S632"/>
          <cell r="T632" t="str">
            <v>N</v>
          </cell>
          <cell r="U632" t="str">
            <v>J</v>
          </cell>
          <cell r="V632" t="str">
            <v>A123</v>
          </cell>
          <cell r="W632" t="str">
            <v>Materiële vaste activa: Bedrijfsgebouwen</v>
          </cell>
        </row>
        <row r="633">
          <cell r="A633">
            <v>78916</v>
          </cell>
          <cell r="B633" t="str">
            <v>Tegenboekingsrekening investeringen act. soort 16</v>
          </cell>
          <cell r="C633" t="str">
            <v>K</v>
          </cell>
          <cell r="D633">
            <v>2017</v>
          </cell>
          <cell r="E633">
            <v>2099</v>
          </cell>
          <cell r="F633">
            <v>0</v>
          </cell>
          <cell r="G633" t="str">
            <v>K</v>
          </cell>
          <cell r="H633"/>
          <cell r="I633"/>
          <cell r="J633">
            <v>7</v>
          </cell>
          <cell r="K633">
            <v>0</v>
          </cell>
          <cell r="L633"/>
          <cell r="M633"/>
          <cell r="N633"/>
          <cell r="O633"/>
          <cell r="P633"/>
          <cell r="Q633"/>
          <cell r="R633"/>
          <cell r="S633"/>
          <cell r="T633" t="str">
            <v>N</v>
          </cell>
          <cell r="U633" t="str">
            <v>J</v>
          </cell>
          <cell r="V633" t="str">
            <v>A124</v>
          </cell>
          <cell r="W633" t="str">
            <v>Materiële vaste activa: Grond-, weg- en waterbouwkundige werken</v>
          </cell>
        </row>
        <row r="634">
          <cell r="A634">
            <v>78917</v>
          </cell>
          <cell r="B634" t="str">
            <v>Tegenboekingsrekening investeringen act. soort 17</v>
          </cell>
          <cell r="C634" t="str">
            <v>K</v>
          </cell>
          <cell r="D634">
            <v>2017</v>
          </cell>
          <cell r="E634">
            <v>2099</v>
          </cell>
          <cell r="F634">
            <v>0</v>
          </cell>
          <cell r="G634" t="str">
            <v>K</v>
          </cell>
          <cell r="H634"/>
          <cell r="I634"/>
          <cell r="J634">
            <v>7</v>
          </cell>
          <cell r="K634">
            <v>0</v>
          </cell>
          <cell r="L634"/>
          <cell r="M634"/>
          <cell r="N634"/>
          <cell r="O634"/>
          <cell r="P634"/>
          <cell r="Q634"/>
          <cell r="R634"/>
          <cell r="S634"/>
          <cell r="T634" t="str">
            <v>N</v>
          </cell>
          <cell r="U634" t="str">
            <v>J</v>
          </cell>
          <cell r="V634" t="str">
            <v>A124</v>
          </cell>
          <cell r="W634" t="str">
            <v>Materiële vaste activa: Grond-, weg- en waterbouwkundige werken</v>
          </cell>
        </row>
        <row r="635">
          <cell r="A635">
            <v>78919</v>
          </cell>
          <cell r="B635" t="str">
            <v>Tegenboekingsrekening investeringen act. soort 19</v>
          </cell>
          <cell r="C635" t="str">
            <v>K</v>
          </cell>
          <cell r="D635">
            <v>2017</v>
          </cell>
          <cell r="E635">
            <v>2099</v>
          </cell>
          <cell r="F635">
            <v>0</v>
          </cell>
          <cell r="G635" t="str">
            <v>K</v>
          </cell>
          <cell r="H635"/>
          <cell r="I635"/>
          <cell r="J635">
            <v>7</v>
          </cell>
          <cell r="K635">
            <v>0</v>
          </cell>
          <cell r="L635"/>
          <cell r="M635"/>
          <cell r="N635"/>
          <cell r="O635"/>
          <cell r="P635"/>
          <cell r="Q635"/>
          <cell r="R635"/>
          <cell r="S635"/>
          <cell r="T635" t="str">
            <v>N</v>
          </cell>
          <cell r="U635" t="str">
            <v>J</v>
          </cell>
          <cell r="V635" t="str">
            <v>A125</v>
          </cell>
          <cell r="W635" t="str">
            <v>Materiële vaste activa: Vervoermiddelen</v>
          </cell>
        </row>
        <row r="636">
          <cell r="A636">
            <v>78921</v>
          </cell>
          <cell r="B636" t="str">
            <v>Tegenboekingsrekening investeringen act. soort 21</v>
          </cell>
          <cell r="C636" t="str">
            <v>K</v>
          </cell>
          <cell r="D636">
            <v>2017</v>
          </cell>
          <cell r="E636">
            <v>2099</v>
          </cell>
          <cell r="F636">
            <v>0</v>
          </cell>
          <cell r="G636" t="str">
            <v>K</v>
          </cell>
          <cell r="H636"/>
          <cell r="I636"/>
          <cell r="J636">
            <v>7</v>
          </cell>
          <cell r="K636">
            <v>0</v>
          </cell>
          <cell r="L636"/>
          <cell r="M636"/>
          <cell r="N636"/>
          <cell r="O636"/>
          <cell r="P636"/>
          <cell r="Q636"/>
          <cell r="R636"/>
          <cell r="S636"/>
          <cell r="T636" t="str">
            <v>N</v>
          </cell>
          <cell r="U636" t="str">
            <v>J</v>
          </cell>
          <cell r="V636" t="str">
            <v>A126</v>
          </cell>
          <cell r="W636" t="str">
            <v>Materiële vaste activa: Machines, apparaten en installaties</v>
          </cell>
        </row>
        <row r="637">
          <cell r="A637">
            <v>78923</v>
          </cell>
          <cell r="B637" t="str">
            <v>Tegenboekingsrekening investeringen act. soort 23</v>
          </cell>
          <cell r="C637" t="str">
            <v>K</v>
          </cell>
          <cell r="D637">
            <v>2017</v>
          </cell>
          <cell r="E637">
            <v>2099</v>
          </cell>
          <cell r="F637">
            <v>0</v>
          </cell>
          <cell r="G637" t="str">
            <v>K</v>
          </cell>
          <cell r="H637"/>
          <cell r="I637"/>
          <cell r="J637">
            <v>7</v>
          </cell>
          <cell r="K637">
            <v>0</v>
          </cell>
          <cell r="L637"/>
          <cell r="M637"/>
          <cell r="N637"/>
          <cell r="O637"/>
          <cell r="P637"/>
          <cell r="Q637"/>
          <cell r="R637"/>
          <cell r="S637"/>
          <cell r="T637" t="str">
            <v>N</v>
          </cell>
          <cell r="U637" t="str">
            <v>J</v>
          </cell>
          <cell r="V637" t="str">
            <v>A129</v>
          </cell>
          <cell r="W637" t="str">
            <v>Materiële vaste activa: Overig</v>
          </cell>
        </row>
        <row r="638">
          <cell r="A638">
            <v>78924</v>
          </cell>
          <cell r="B638" t="str">
            <v>Tegenboekingsrekening investeringen act. soort 24</v>
          </cell>
          <cell r="C638" t="str">
            <v>K</v>
          </cell>
          <cell r="D638">
            <v>2017</v>
          </cell>
          <cell r="E638">
            <v>2099</v>
          </cell>
          <cell r="F638">
            <v>0</v>
          </cell>
          <cell r="G638" t="str">
            <v>K</v>
          </cell>
          <cell r="H638"/>
          <cell r="I638"/>
          <cell r="J638">
            <v>7</v>
          </cell>
          <cell r="K638">
            <v>0</v>
          </cell>
          <cell r="L638"/>
          <cell r="M638"/>
          <cell r="N638"/>
          <cell r="O638"/>
          <cell r="P638"/>
          <cell r="Q638"/>
          <cell r="R638"/>
          <cell r="S638"/>
          <cell r="T638" t="str">
            <v>N</v>
          </cell>
          <cell r="U638" t="str">
            <v>J</v>
          </cell>
          <cell r="V638" t="str">
            <v>A129</v>
          </cell>
          <cell r="W638" t="str">
            <v>Materiële vaste activa: Overig</v>
          </cell>
        </row>
        <row r="639">
          <cell r="A639">
            <v>78940</v>
          </cell>
          <cell r="B639" t="str">
            <v>Tegenboekingsrekening investeringen act. soort 40</v>
          </cell>
          <cell r="C639" t="str">
            <v>K</v>
          </cell>
          <cell r="D639">
            <v>2017</v>
          </cell>
          <cell r="E639">
            <v>2099</v>
          </cell>
          <cell r="F639">
            <v>0</v>
          </cell>
          <cell r="G639" t="str">
            <v>K</v>
          </cell>
          <cell r="H639"/>
          <cell r="I639"/>
          <cell r="J639">
            <v>7</v>
          </cell>
          <cell r="K639">
            <v>0</v>
          </cell>
          <cell r="L639"/>
          <cell r="M639"/>
          <cell r="N639"/>
          <cell r="O639"/>
          <cell r="P639"/>
          <cell r="Q639"/>
          <cell r="R639"/>
          <cell r="S639"/>
          <cell r="T639" t="str">
            <v>N</v>
          </cell>
          <cell r="U639" t="str">
            <v>J</v>
          </cell>
          <cell r="V639" t="str">
            <v>A1311</v>
          </cell>
          <cell r="W639" t="str">
            <v>Financiële vaste activa: Kapitaalverstrekking aan deelnemingen</v>
          </cell>
        </row>
        <row r="640">
          <cell r="A640">
            <v>78941</v>
          </cell>
          <cell r="B640" t="str">
            <v>Tegenboekingsrekening investeringen act. soort 41</v>
          </cell>
          <cell r="C640" t="str">
            <v>K</v>
          </cell>
          <cell r="D640">
            <v>2017</v>
          </cell>
          <cell r="E640">
            <v>2099</v>
          </cell>
          <cell r="F640">
            <v>0</v>
          </cell>
          <cell r="G640" t="str">
            <v>K</v>
          </cell>
          <cell r="H640"/>
          <cell r="I640"/>
          <cell r="J640">
            <v>7</v>
          </cell>
          <cell r="K640">
            <v>0</v>
          </cell>
          <cell r="L640"/>
          <cell r="M640"/>
          <cell r="N640"/>
          <cell r="O640"/>
          <cell r="P640"/>
          <cell r="Q640"/>
          <cell r="R640"/>
          <cell r="S640"/>
          <cell r="T640" t="str">
            <v>N</v>
          </cell>
          <cell r="U640" t="str">
            <v>J</v>
          </cell>
          <cell r="V640" t="str">
            <v>A1312</v>
          </cell>
          <cell r="W640" t="str">
            <v>Financiële vaste activa: Kapitaalverstrekking aan gemeenschappelijke regelingen</v>
          </cell>
        </row>
        <row r="641">
          <cell r="A641">
            <v>78942</v>
          </cell>
          <cell r="B641" t="str">
            <v>Tegenboekingsrekening investeringen act. soort 42</v>
          </cell>
          <cell r="C641" t="str">
            <v>K</v>
          </cell>
          <cell r="D641">
            <v>2017</v>
          </cell>
          <cell r="E641">
            <v>2099</v>
          </cell>
          <cell r="F641">
            <v>0</v>
          </cell>
          <cell r="G641" t="str">
            <v>K</v>
          </cell>
          <cell r="H641"/>
          <cell r="I641"/>
          <cell r="J641">
            <v>7</v>
          </cell>
          <cell r="K641">
            <v>0</v>
          </cell>
          <cell r="L641"/>
          <cell r="M641"/>
          <cell r="N641"/>
          <cell r="O641"/>
          <cell r="P641"/>
          <cell r="Q641"/>
          <cell r="R641"/>
          <cell r="S641"/>
          <cell r="T641" t="str">
            <v>N</v>
          </cell>
          <cell r="U641" t="str">
            <v>J</v>
          </cell>
          <cell r="V641" t="str">
            <v>A1313</v>
          </cell>
          <cell r="W641" t="str">
            <v>Financiële vaste activa: Kapitaalverstrekking aan overige verbonden partijen</v>
          </cell>
        </row>
        <row r="642">
          <cell r="A642">
            <v>78944</v>
          </cell>
          <cell r="B642" t="str">
            <v>Tegenboekingsrekening investeringen act. soort 44</v>
          </cell>
          <cell r="C642" t="str">
            <v>K</v>
          </cell>
          <cell r="D642">
            <v>2017</v>
          </cell>
          <cell r="E642">
            <v>2099</v>
          </cell>
          <cell r="F642">
            <v>0</v>
          </cell>
          <cell r="G642" t="str">
            <v>K</v>
          </cell>
          <cell r="H642"/>
          <cell r="I642"/>
          <cell r="J642">
            <v>7</v>
          </cell>
          <cell r="K642">
            <v>0</v>
          </cell>
          <cell r="L642"/>
          <cell r="M642"/>
          <cell r="N642"/>
          <cell r="O642"/>
          <cell r="P642"/>
          <cell r="Q642"/>
          <cell r="R642"/>
          <cell r="S642"/>
          <cell r="T642" t="str">
            <v>N</v>
          </cell>
          <cell r="U642" t="str">
            <v>J</v>
          </cell>
          <cell r="V642" t="str">
            <v>A1321</v>
          </cell>
          <cell r="W642" t="str">
            <v>Financiële vaste activa: Leningen aan woningbouwcorporaties</v>
          </cell>
        </row>
        <row r="643">
          <cell r="A643">
            <v>78945</v>
          </cell>
          <cell r="B643" t="str">
            <v>Tegenboekingsrekening investeringen act. soort 45</v>
          </cell>
          <cell r="C643" t="str">
            <v>K</v>
          </cell>
          <cell r="D643">
            <v>2017</v>
          </cell>
          <cell r="E643">
            <v>2099</v>
          </cell>
          <cell r="F643">
            <v>0</v>
          </cell>
          <cell r="G643" t="str">
            <v>K</v>
          </cell>
          <cell r="H643"/>
          <cell r="I643"/>
          <cell r="J643">
            <v>7</v>
          </cell>
          <cell r="K643">
            <v>0</v>
          </cell>
          <cell r="L643"/>
          <cell r="M643"/>
          <cell r="N643"/>
          <cell r="O643"/>
          <cell r="P643"/>
          <cell r="Q643"/>
          <cell r="R643"/>
          <cell r="S643"/>
          <cell r="T643" t="str">
            <v>N</v>
          </cell>
          <cell r="U643" t="str">
            <v>J</v>
          </cell>
          <cell r="V643" t="str">
            <v>A1322</v>
          </cell>
          <cell r="W643" t="str">
            <v>Financiële vaste activa: Leningen aan deelnemingen</v>
          </cell>
        </row>
        <row r="644">
          <cell r="A644">
            <v>78946</v>
          </cell>
          <cell r="B644" t="str">
            <v>Tegenboekingsrekening investeringen act. soort 46</v>
          </cell>
          <cell r="C644" t="str">
            <v>K</v>
          </cell>
          <cell r="D644">
            <v>2017</v>
          </cell>
          <cell r="E644">
            <v>2099</v>
          </cell>
          <cell r="F644">
            <v>0</v>
          </cell>
          <cell r="G644" t="str">
            <v>K</v>
          </cell>
          <cell r="H644"/>
          <cell r="I644"/>
          <cell r="J644">
            <v>7</v>
          </cell>
          <cell r="K644">
            <v>0</v>
          </cell>
          <cell r="L644"/>
          <cell r="M644"/>
          <cell r="N644"/>
          <cell r="O644"/>
          <cell r="P644"/>
          <cell r="Q644"/>
          <cell r="R644"/>
          <cell r="S644"/>
          <cell r="T644" t="str">
            <v>N</v>
          </cell>
          <cell r="U644" t="str">
            <v>J</v>
          </cell>
          <cell r="V644" t="str">
            <v>A1323</v>
          </cell>
          <cell r="W644" t="str">
            <v>Financiële vaste activa: Leningen aan overige verbonden partijen</v>
          </cell>
        </row>
        <row r="645">
          <cell r="A645">
            <v>78948</v>
          </cell>
          <cell r="B645" t="str">
            <v>Tegenboekingsrekening investeringen act. soort 48</v>
          </cell>
          <cell r="C645" t="str">
            <v>K</v>
          </cell>
          <cell r="D645">
            <v>2017</v>
          </cell>
          <cell r="E645">
            <v>2099</v>
          </cell>
          <cell r="F645">
            <v>0</v>
          </cell>
          <cell r="G645" t="str">
            <v>K</v>
          </cell>
          <cell r="H645"/>
          <cell r="I645"/>
          <cell r="J645">
            <v>7</v>
          </cell>
          <cell r="K645">
            <v>0</v>
          </cell>
          <cell r="L645"/>
          <cell r="M645"/>
          <cell r="N645"/>
          <cell r="O645"/>
          <cell r="P645"/>
          <cell r="Q645"/>
          <cell r="R645"/>
          <cell r="S645"/>
          <cell r="T645" t="str">
            <v>N</v>
          </cell>
          <cell r="U645" t="str">
            <v>J</v>
          </cell>
          <cell r="V645" t="str">
            <v>A1331b</v>
          </cell>
          <cell r="W645" t="str">
            <v>Financiële vaste activa: Overige langlopende leningen</v>
          </cell>
        </row>
        <row r="646">
          <cell r="A646">
            <v>78951</v>
          </cell>
          <cell r="B646" t="str">
            <v>Tegenboekingsrekening investeringen act. soort 51</v>
          </cell>
          <cell r="C646" t="str">
            <v>K</v>
          </cell>
          <cell r="D646">
            <v>2017</v>
          </cell>
          <cell r="E646">
            <v>2099</v>
          </cell>
          <cell r="F646">
            <v>0</v>
          </cell>
          <cell r="G646" t="str">
            <v>K</v>
          </cell>
          <cell r="H646"/>
          <cell r="I646"/>
          <cell r="J646">
            <v>7</v>
          </cell>
          <cell r="K646">
            <v>0</v>
          </cell>
          <cell r="L646"/>
          <cell r="M646"/>
          <cell r="N646"/>
          <cell r="O646"/>
          <cell r="P646"/>
          <cell r="Q646"/>
          <cell r="R646"/>
          <cell r="S646"/>
          <cell r="T646" t="str">
            <v>N</v>
          </cell>
          <cell r="U646" t="str">
            <v>J</v>
          </cell>
          <cell r="V646" t="str">
            <v>A1332c</v>
          </cell>
          <cell r="W646" t="str">
            <v>Financiële vaste activa: Overige uitzettingen met een looptijd &gt;= 1 jaar</v>
          </cell>
        </row>
        <row r="647">
          <cell r="A647">
            <v>79012</v>
          </cell>
          <cell r="B647" t="str">
            <v>Tegenboekingsrekening voorzieningen</v>
          </cell>
          <cell r="C647" t="str">
            <v>K</v>
          </cell>
          <cell r="D647">
            <v>2017</v>
          </cell>
          <cell r="E647">
            <v>2099</v>
          </cell>
          <cell r="F647">
            <v>0</v>
          </cell>
          <cell r="G647" t="str">
            <v>K</v>
          </cell>
          <cell r="H647"/>
          <cell r="I647"/>
          <cell r="J647">
            <v>7</v>
          </cell>
          <cell r="K647">
            <v>0</v>
          </cell>
          <cell r="L647"/>
          <cell r="M647"/>
          <cell r="N647"/>
          <cell r="O647"/>
          <cell r="P647"/>
          <cell r="Q647"/>
          <cell r="R647"/>
          <cell r="S647"/>
          <cell r="T647" t="str">
            <v>N</v>
          </cell>
          <cell r="U647" t="str">
            <v>J</v>
          </cell>
          <cell r="V647" t="str">
            <v>P12</v>
          </cell>
          <cell r="W647" t="str">
            <v>Voorzieningen</v>
          </cell>
        </row>
        <row r="648">
          <cell r="A648">
            <v>79111</v>
          </cell>
          <cell r="B648" t="str">
            <v>Tegenboekingsrekening algemene reserve</v>
          </cell>
          <cell r="C648" t="str">
            <v>K</v>
          </cell>
          <cell r="D648">
            <v>2017</v>
          </cell>
          <cell r="E648">
            <v>2099</v>
          </cell>
          <cell r="F648">
            <v>0</v>
          </cell>
          <cell r="G648" t="str">
            <v>K</v>
          </cell>
          <cell r="H648"/>
          <cell r="I648"/>
          <cell r="J648">
            <v>7</v>
          </cell>
          <cell r="K648">
            <v>0</v>
          </cell>
          <cell r="L648"/>
          <cell r="M648"/>
          <cell r="N648"/>
          <cell r="O648"/>
          <cell r="P648"/>
          <cell r="Q648"/>
          <cell r="R648"/>
          <cell r="S648"/>
          <cell r="T648" t="str">
            <v>N</v>
          </cell>
          <cell r="U648" t="str">
            <v>J</v>
          </cell>
          <cell r="V648" t="str">
            <v>P111</v>
          </cell>
          <cell r="W648" t="str">
            <v>Eigen vermogen: Algemene reserve</v>
          </cell>
        </row>
        <row r="649">
          <cell r="A649">
            <v>79112</v>
          </cell>
          <cell r="B649" t="str">
            <v>Tegenboekingsrekening bestemmingsreserves</v>
          </cell>
          <cell r="C649" t="str">
            <v>K</v>
          </cell>
          <cell r="D649">
            <v>2017</v>
          </cell>
          <cell r="E649">
            <v>2099</v>
          </cell>
          <cell r="F649">
            <v>0</v>
          </cell>
          <cell r="G649" t="str">
            <v>K</v>
          </cell>
          <cell r="H649"/>
          <cell r="I649"/>
          <cell r="J649">
            <v>7</v>
          </cell>
          <cell r="K649">
            <v>0</v>
          </cell>
          <cell r="L649"/>
          <cell r="M649"/>
          <cell r="N649"/>
          <cell r="O649"/>
          <cell r="P649"/>
          <cell r="Q649"/>
          <cell r="R649"/>
          <cell r="S649"/>
          <cell r="T649" t="str">
            <v>N</v>
          </cell>
          <cell r="U649" t="str">
            <v>J</v>
          </cell>
          <cell r="V649" t="str">
            <v>P112</v>
          </cell>
          <cell r="W649" t="str">
            <v>Eigen vermogen: Bestemmingsreserves</v>
          </cell>
        </row>
        <row r="650">
          <cell r="A650">
            <v>79114</v>
          </cell>
          <cell r="B650" t="str">
            <v>Tegenboekingsrekening saldo rekening</v>
          </cell>
          <cell r="C650" t="str">
            <v>K</v>
          </cell>
          <cell r="D650">
            <v>2017</v>
          </cell>
          <cell r="E650">
            <v>2099</v>
          </cell>
          <cell r="F650">
            <v>0</v>
          </cell>
          <cell r="G650" t="str">
            <v>K</v>
          </cell>
          <cell r="H650"/>
          <cell r="I650"/>
          <cell r="J650">
            <v>7</v>
          </cell>
          <cell r="K650">
            <v>0</v>
          </cell>
          <cell r="L650"/>
          <cell r="M650"/>
          <cell r="N650"/>
          <cell r="O650"/>
          <cell r="P650"/>
          <cell r="Q650"/>
          <cell r="R650"/>
          <cell r="S650"/>
          <cell r="T650" t="str">
            <v>N</v>
          </cell>
          <cell r="U650" t="str">
            <v>J</v>
          </cell>
          <cell r="V650" t="str">
            <v>P114</v>
          </cell>
          <cell r="W650" t="str">
            <v>Eigen vermogen: Saldo van rekening</v>
          </cell>
        </row>
        <row r="651">
          <cell r="A651">
            <v>92001</v>
          </cell>
          <cell r="B651" t="str">
            <v>Mutatie boekwaarde gronden</v>
          </cell>
          <cell r="C651" t="str">
            <v>K</v>
          </cell>
          <cell r="D651">
            <v>2017</v>
          </cell>
          <cell r="E651">
            <v>2099</v>
          </cell>
          <cell r="F651">
            <v>0</v>
          </cell>
          <cell r="G651" t="str">
            <v>K</v>
          </cell>
          <cell r="H651"/>
          <cell r="I651"/>
          <cell r="J651">
            <v>7</v>
          </cell>
          <cell r="K651">
            <v>0</v>
          </cell>
          <cell r="L651"/>
          <cell r="M651"/>
          <cell r="N651"/>
          <cell r="O651"/>
          <cell r="P651"/>
          <cell r="Q651"/>
          <cell r="R651"/>
          <cell r="S651"/>
          <cell r="T651" t="str">
            <v>N</v>
          </cell>
          <cell r="U651" t="str">
            <v>J</v>
          </cell>
          <cell r="V651" t="str">
            <v>A213</v>
          </cell>
          <cell r="W651" t="str">
            <v>Voorraden: Onderhanden werk (incl. bouwgronden in exploitatie)</v>
          </cell>
        </row>
        <row r="652">
          <cell r="A652">
            <v>92002</v>
          </cell>
          <cell r="B652" t="str">
            <v>Mutatie boekwaarde gronden faciliterend</v>
          </cell>
          <cell r="C652" t="str">
            <v>K</v>
          </cell>
          <cell r="D652">
            <v>2017</v>
          </cell>
          <cell r="E652">
            <v>2099</v>
          </cell>
          <cell r="F652">
            <v>0</v>
          </cell>
          <cell r="G652" t="str">
            <v>K</v>
          </cell>
          <cell r="H652"/>
          <cell r="I652"/>
          <cell r="J652">
            <v>7</v>
          </cell>
          <cell r="K652">
            <v>0</v>
          </cell>
          <cell r="L652"/>
          <cell r="M652"/>
          <cell r="N652"/>
          <cell r="O652"/>
          <cell r="P652"/>
          <cell r="Q652"/>
          <cell r="R652"/>
          <cell r="S652"/>
          <cell r="T652" t="str">
            <v>N</v>
          </cell>
          <cell r="U652" t="str">
            <v>J</v>
          </cell>
          <cell r="V652" t="str">
            <v>A213</v>
          </cell>
          <cell r="W652" t="str">
            <v>Voorraden: Onderhanden werk (incl. bouwgronden in exploitatie)</v>
          </cell>
        </row>
        <row r="653">
          <cell r="A653">
            <v>92991</v>
          </cell>
          <cell r="B653" t="str">
            <v>Tegenboekingsrek. mutatie boekwaarde gronden</v>
          </cell>
          <cell r="C653" t="str">
            <v>K</v>
          </cell>
          <cell r="D653">
            <v>2017</v>
          </cell>
          <cell r="E653">
            <v>2099</v>
          </cell>
          <cell r="F653">
            <v>0</v>
          </cell>
          <cell r="G653" t="str">
            <v>K</v>
          </cell>
          <cell r="H653"/>
          <cell r="I653"/>
          <cell r="J653">
            <v>7</v>
          </cell>
          <cell r="K653">
            <v>0</v>
          </cell>
          <cell r="L653"/>
          <cell r="M653"/>
          <cell r="N653"/>
          <cell r="O653"/>
          <cell r="P653"/>
          <cell r="Q653"/>
          <cell r="R653"/>
          <cell r="S653"/>
          <cell r="T653" t="str">
            <v>N</v>
          </cell>
          <cell r="U653" t="str">
            <v>J</v>
          </cell>
          <cell r="V653" t="str">
            <v>A213</v>
          </cell>
          <cell r="W653" t="str">
            <v>Voorraden: Onderhanden werk (incl. bouwgronden in exploitatie)</v>
          </cell>
        </row>
        <row r="654">
          <cell r="A654">
            <v>92992</v>
          </cell>
          <cell r="B654" t="str">
            <v>Tegenb.rek. mut. boekwaarde gronden faciliterend</v>
          </cell>
          <cell r="C654" t="str">
            <v>K</v>
          </cell>
          <cell r="D654">
            <v>2017</v>
          </cell>
          <cell r="E654">
            <v>2024</v>
          </cell>
          <cell r="F654">
            <v>1</v>
          </cell>
          <cell r="G654" t="str">
            <v>K</v>
          </cell>
          <cell r="H654"/>
          <cell r="I654"/>
          <cell r="J654">
            <v>7</v>
          </cell>
          <cell r="K654">
            <v>0</v>
          </cell>
          <cell r="L654"/>
          <cell r="M654"/>
          <cell r="N654"/>
          <cell r="O654"/>
          <cell r="P654"/>
          <cell r="Q654"/>
          <cell r="R654"/>
          <cell r="S654"/>
          <cell r="T654" t="str">
            <v>N</v>
          </cell>
          <cell r="U654" t="str">
            <v>J</v>
          </cell>
          <cell r="V654" t="str">
            <v>A213</v>
          </cell>
          <cell r="W654" t="str">
            <v>Voorraden: Onderhanden werk (incl. bouwgronden in exploitatie)</v>
          </cell>
        </row>
        <row r="655">
          <cell r="A655">
            <v>99101</v>
          </cell>
          <cell r="B655" t="str">
            <v>Algemene bedrijfsreserve basis</v>
          </cell>
          <cell r="C655" t="str">
            <v>K</v>
          </cell>
          <cell r="D655">
            <v>2017</v>
          </cell>
          <cell r="E655">
            <v>2099</v>
          </cell>
          <cell r="F655">
            <v>0</v>
          </cell>
          <cell r="G655" t="str">
            <v>K</v>
          </cell>
          <cell r="H655"/>
          <cell r="I655"/>
          <cell r="J655">
            <v>7</v>
          </cell>
          <cell r="K655">
            <v>0</v>
          </cell>
          <cell r="L655"/>
          <cell r="M655"/>
          <cell r="N655"/>
          <cell r="O655"/>
          <cell r="P655"/>
          <cell r="Q655"/>
          <cell r="R655"/>
          <cell r="S655"/>
          <cell r="T655" t="str">
            <v>N</v>
          </cell>
          <cell r="U655" t="str">
            <v>J</v>
          </cell>
          <cell r="V655" t="str">
            <v>P111</v>
          </cell>
          <cell r="W655" t="str">
            <v>Eigen vermogen: Algemene reserve</v>
          </cell>
        </row>
        <row r="656">
          <cell r="A656">
            <v>99102</v>
          </cell>
          <cell r="B656" t="str">
            <v>Algemene reserve Grondbedrijf</v>
          </cell>
          <cell r="C656" t="str">
            <v>K</v>
          </cell>
          <cell r="D656">
            <v>2017</v>
          </cell>
          <cell r="E656">
            <v>2099</v>
          </cell>
          <cell r="F656">
            <v>0</v>
          </cell>
          <cell r="G656" t="str">
            <v>K</v>
          </cell>
          <cell r="H656"/>
          <cell r="I656"/>
          <cell r="J656">
            <v>7</v>
          </cell>
          <cell r="K656">
            <v>0</v>
          </cell>
          <cell r="L656"/>
          <cell r="M656"/>
          <cell r="N656"/>
          <cell r="O656"/>
          <cell r="P656"/>
          <cell r="Q656"/>
          <cell r="R656"/>
          <cell r="S656"/>
          <cell r="T656" t="str">
            <v>N</v>
          </cell>
          <cell r="U656" t="str">
            <v>J</v>
          </cell>
          <cell r="V656" t="str">
            <v>P111</v>
          </cell>
          <cell r="W656" t="str">
            <v>Eigen vermogen: Algemene reserve</v>
          </cell>
        </row>
        <row r="657">
          <cell r="A657">
            <v>99103</v>
          </cell>
          <cell r="B657" t="str">
            <v>Algemene reserve opvang vluchtelingen</v>
          </cell>
          <cell r="C657" t="str">
            <v>K</v>
          </cell>
          <cell r="D657">
            <v>2025</v>
          </cell>
          <cell r="E657">
            <v>2099</v>
          </cell>
          <cell r="F657">
            <v>0</v>
          </cell>
          <cell r="G657" t="str">
            <v>K</v>
          </cell>
          <cell r="H657"/>
          <cell r="I657"/>
          <cell r="J657">
            <v>7</v>
          </cell>
          <cell r="K657">
            <v>0</v>
          </cell>
          <cell r="L657"/>
          <cell r="M657"/>
          <cell r="N657"/>
          <cell r="O657"/>
          <cell r="P657"/>
          <cell r="Q657"/>
          <cell r="R657"/>
          <cell r="S657"/>
          <cell r="T657" t="str">
            <v>N</v>
          </cell>
          <cell r="U657" t="str">
            <v>J</v>
          </cell>
          <cell r="V657" t="str">
            <v>P111</v>
          </cell>
          <cell r="W657" t="str">
            <v>Eigen vermogen: Algemene reserve</v>
          </cell>
        </row>
        <row r="658">
          <cell r="A658">
            <v>99105</v>
          </cell>
          <cell r="B658" t="str">
            <v>Algemene bedrijfsreserve: toev. exploitatie</v>
          </cell>
          <cell r="C658" t="str">
            <v>K</v>
          </cell>
          <cell r="D658">
            <v>2017</v>
          </cell>
          <cell r="E658">
            <v>2099</v>
          </cell>
          <cell r="F658">
            <v>0</v>
          </cell>
          <cell r="G658" t="str">
            <v>K</v>
          </cell>
          <cell r="H658"/>
          <cell r="I658"/>
          <cell r="J658">
            <v>7</v>
          </cell>
          <cell r="K658">
            <v>0</v>
          </cell>
          <cell r="L658"/>
          <cell r="M658"/>
          <cell r="N658"/>
          <cell r="O658"/>
          <cell r="P658"/>
          <cell r="Q658"/>
          <cell r="R658"/>
          <cell r="S658"/>
          <cell r="T658" t="str">
            <v>N</v>
          </cell>
          <cell r="U658" t="str">
            <v>J</v>
          </cell>
          <cell r="V658" t="str">
            <v>P111</v>
          </cell>
          <cell r="W658" t="str">
            <v>Eigen vermogen: Algemene reserve</v>
          </cell>
        </row>
        <row r="659">
          <cell r="A659">
            <v>99106</v>
          </cell>
          <cell r="B659" t="str">
            <v>Algemene bedrijfsreserve: flex. inzetbaar</v>
          </cell>
          <cell r="C659" t="str">
            <v>K</v>
          </cell>
          <cell r="D659">
            <v>2017</v>
          </cell>
          <cell r="E659">
            <v>2099</v>
          </cell>
          <cell r="F659">
            <v>0</v>
          </cell>
          <cell r="G659" t="str">
            <v>K</v>
          </cell>
          <cell r="H659"/>
          <cell r="I659"/>
          <cell r="J659">
            <v>7</v>
          </cell>
          <cell r="K659">
            <v>0</v>
          </cell>
          <cell r="L659"/>
          <cell r="M659"/>
          <cell r="N659"/>
          <cell r="O659"/>
          <cell r="P659"/>
          <cell r="Q659"/>
          <cell r="R659"/>
          <cell r="S659"/>
          <cell r="T659" t="str">
            <v>N</v>
          </cell>
          <cell r="U659" t="str">
            <v>J</v>
          </cell>
          <cell r="V659" t="str">
            <v>P111</v>
          </cell>
          <cell r="W659" t="str">
            <v>Eigen vermogen: Algemene reserve</v>
          </cell>
        </row>
        <row r="660">
          <cell r="A660">
            <v>99107</v>
          </cell>
          <cell r="B660" t="str">
            <v>Algemene bedrijfsreserve: aangew. bestemming</v>
          </cell>
          <cell r="C660" t="str">
            <v>K</v>
          </cell>
          <cell r="D660">
            <v>2017</v>
          </cell>
          <cell r="E660">
            <v>2099</v>
          </cell>
          <cell r="F660">
            <v>0</v>
          </cell>
          <cell r="G660" t="str">
            <v>K</v>
          </cell>
          <cell r="H660"/>
          <cell r="I660"/>
          <cell r="J660">
            <v>7</v>
          </cell>
          <cell r="K660">
            <v>0</v>
          </cell>
          <cell r="L660"/>
          <cell r="M660"/>
          <cell r="N660"/>
          <cell r="O660"/>
          <cell r="P660"/>
          <cell r="Q660"/>
          <cell r="R660"/>
          <cell r="S660"/>
          <cell r="T660" t="str">
            <v>N</v>
          </cell>
          <cell r="U660" t="str">
            <v>J</v>
          </cell>
          <cell r="V660" t="str">
            <v>P112</v>
          </cell>
          <cell r="W660" t="str">
            <v>Eigen vermogen: Bestemmingsreserves</v>
          </cell>
        </row>
        <row r="661">
          <cell r="A661">
            <v>99108</v>
          </cell>
          <cell r="B661" t="str">
            <v>Fonds Maatschappelijke vraagstukken</v>
          </cell>
          <cell r="C661" t="str">
            <v>K</v>
          </cell>
          <cell r="D661">
            <v>2017</v>
          </cell>
          <cell r="E661">
            <v>2099</v>
          </cell>
          <cell r="F661">
            <v>0</v>
          </cell>
          <cell r="G661" t="str">
            <v>K</v>
          </cell>
          <cell r="H661"/>
          <cell r="I661"/>
          <cell r="J661">
            <v>7</v>
          </cell>
          <cell r="K661">
            <v>0</v>
          </cell>
          <cell r="L661"/>
          <cell r="M661"/>
          <cell r="N661"/>
          <cell r="O661"/>
          <cell r="P661"/>
          <cell r="Q661"/>
          <cell r="R661"/>
          <cell r="S661"/>
          <cell r="T661" t="str">
            <v>N</v>
          </cell>
          <cell r="U661" t="str">
            <v>J</v>
          </cell>
          <cell r="V661" t="str">
            <v>P112</v>
          </cell>
          <cell r="W661" t="str">
            <v>Eigen vermogen: Bestemmingsreserves</v>
          </cell>
        </row>
        <row r="662">
          <cell r="A662">
            <v>99114</v>
          </cell>
          <cell r="B662" t="str">
            <v>Reserve gebiedsoverstijgende voorzieningen</v>
          </cell>
          <cell r="C662" t="str">
            <v>K</v>
          </cell>
          <cell r="D662">
            <v>2017</v>
          </cell>
          <cell r="E662">
            <v>2099</v>
          </cell>
          <cell r="F662">
            <v>0</v>
          </cell>
          <cell r="G662" t="str">
            <v>K</v>
          </cell>
          <cell r="H662"/>
          <cell r="I662"/>
          <cell r="J662">
            <v>7</v>
          </cell>
          <cell r="K662">
            <v>0</v>
          </cell>
          <cell r="L662"/>
          <cell r="M662"/>
          <cell r="N662"/>
          <cell r="O662"/>
          <cell r="P662"/>
          <cell r="Q662"/>
          <cell r="R662"/>
          <cell r="S662"/>
          <cell r="T662" t="str">
            <v>N</v>
          </cell>
          <cell r="U662" t="str">
            <v>J</v>
          </cell>
          <cell r="V662" t="str">
            <v>P112</v>
          </cell>
          <cell r="W662" t="str">
            <v>Eigen vermogen: Bestemmingsreserves</v>
          </cell>
        </row>
        <row r="663">
          <cell r="A663">
            <v>99128</v>
          </cell>
          <cell r="B663" t="str">
            <v>Bestemm.res. rente Starters-/duurzaamheidsleningen</v>
          </cell>
          <cell r="C663" t="str">
            <v>K</v>
          </cell>
          <cell r="D663">
            <v>2017</v>
          </cell>
          <cell r="E663">
            <v>2099</v>
          </cell>
          <cell r="F663">
            <v>0</v>
          </cell>
          <cell r="G663" t="str">
            <v>K</v>
          </cell>
          <cell r="H663"/>
          <cell r="I663"/>
          <cell r="J663">
            <v>7</v>
          </cell>
          <cell r="K663">
            <v>0</v>
          </cell>
          <cell r="L663"/>
          <cell r="M663"/>
          <cell r="N663"/>
          <cell r="O663"/>
          <cell r="P663"/>
          <cell r="Q663"/>
          <cell r="R663"/>
          <cell r="S663"/>
          <cell r="T663" t="str">
            <v>N</v>
          </cell>
          <cell r="U663" t="str">
            <v>J</v>
          </cell>
          <cell r="V663" t="str">
            <v>P112</v>
          </cell>
          <cell r="W663" t="str">
            <v>Eigen vermogen: Bestemmingsreserves</v>
          </cell>
        </row>
        <row r="664">
          <cell r="A664">
            <v>99129</v>
          </cell>
          <cell r="B664" t="str">
            <v>Reserve vervangingsinv. onderwijshuisvesting</v>
          </cell>
          <cell r="C664" t="str">
            <v>K</v>
          </cell>
          <cell r="D664">
            <v>2017</v>
          </cell>
          <cell r="E664">
            <v>2099</v>
          </cell>
          <cell r="F664">
            <v>0</v>
          </cell>
          <cell r="G664" t="str">
            <v>K</v>
          </cell>
          <cell r="H664"/>
          <cell r="I664"/>
          <cell r="J664">
            <v>7</v>
          </cell>
          <cell r="K664">
            <v>0</v>
          </cell>
          <cell r="L664"/>
          <cell r="M664"/>
          <cell r="N664"/>
          <cell r="O664"/>
          <cell r="P664"/>
          <cell r="Q664"/>
          <cell r="R664"/>
          <cell r="S664"/>
          <cell r="T664" t="str">
            <v>N</v>
          </cell>
          <cell r="U664" t="str">
            <v>J</v>
          </cell>
          <cell r="V664" t="str">
            <v>P112</v>
          </cell>
          <cell r="W664" t="str">
            <v>Eigen vermogen: Bestemmingsreserves</v>
          </cell>
        </row>
        <row r="665">
          <cell r="A665">
            <v>99130</v>
          </cell>
          <cell r="B665" t="str">
            <v>Reserve dekking kap.lasten invest. econ. nut</v>
          </cell>
          <cell r="C665" t="str">
            <v>K</v>
          </cell>
          <cell r="D665">
            <v>2017</v>
          </cell>
          <cell r="E665">
            <v>2099</v>
          </cell>
          <cell r="F665">
            <v>0</v>
          </cell>
          <cell r="G665" t="str">
            <v>K</v>
          </cell>
          <cell r="H665"/>
          <cell r="I665"/>
          <cell r="J665">
            <v>7</v>
          </cell>
          <cell r="K665">
            <v>0</v>
          </cell>
          <cell r="L665"/>
          <cell r="M665"/>
          <cell r="N665"/>
          <cell r="O665"/>
          <cell r="P665"/>
          <cell r="Q665"/>
          <cell r="R665"/>
          <cell r="S665"/>
          <cell r="T665" t="str">
            <v>N</v>
          </cell>
          <cell r="U665" t="str">
            <v>J</v>
          </cell>
          <cell r="V665" t="str">
            <v>P112</v>
          </cell>
          <cell r="W665" t="str">
            <v>Eigen vermogen: Bestemmingsreserves</v>
          </cell>
        </row>
        <row r="666">
          <cell r="A666">
            <v>99131</v>
          </cell>
          <cell r="B666" t="str">
            <v>Reserve dekking kapitaallasten</v>
          </cell>
          <cell r="C666" t="str">
            <v>K</v>
          </cell>
          <cell r="D666">
            <v>2017</v>
          </cell>
          <cell r="E666">
            <v>2099</v>
          </cell>
          <cell r="F666">
            <v>0</v>
          </cell>
          <cell r="G666" t="str">
            <v>K</v>
          </cell>
          <cell r="H666"/>
          <cell r="I666"/>
          <cell r="J666">
            <v>7</v>
          </cell>
          <cell r="K666">
            <v>0</v>
          </cell>
          <cell r="L666"/>
          <cell r="M666"/>
          <cell r="N666"/>
          <cell r="O666"/>
          <cell r="P666"/>
          <cell r="Q666"/>
          <cell r="R666"/>
          <cell r="S666"/>
          <cell r="T666" t="str">
            <v>N</v>
          </cell>
          <cell r="U666" t="str">
            <v>J</v>
          </cell>
          <cell r="V666" t="str">
            <v>P112</v>
          </cell>
          <cell r="W666" t="str">
            <v>Eigen vermogen: Bestemmingsreserves</v>
          </cell>
        </row>
        <row r="667">
          <cell r="A667">
            <v>99132</v>
          </cell>
          <cell r="B667" t="str">
            <v>Reserve vervangingsinvesteringen openbare ruimte</v>
          </cell>
          <cell r="C667" t="str">
            <v>K</v>
          </cell>
          <cell r="D667">
            <v>2021</v>
          </cell>
          <cell r="E667">
            <v>2099</v>
          </cell>
          <cell r="F667">
            <v>0</v>
          </cell>
          <cell r="G667" t="str">
            <v>K</v>
          </cell>
          <cell r="H667"/>
          <cell r="I667"/>
          <cell r="J667">
            <v>7</v>
          </cell>
          <cell r="K667">
            <v>0</v>
          </cell>
          <cell r="L667"/>
          <cell r="M667"/>
          <cell r="N667"/>
          <cell r="O667"/>
          <cell r="P667"/>
          <cell r="Q667"/>
          <cell r="R667"/>
          <cell r="S667"/>
          <cell r="T667" t="str">
            <v>N</v>
          </cell>
          <cell r="U667" t="str">
            <v>J</v>
          </cell>
          <cell r="V667" t="str">
            <v>P112</v>
          </cell>
          <cell r="W667" t="str">
            <v>Eigen vermogen: Bestemmingsreserves</v>
          </cell>
        </row>
        <row r="668">
          <cell r="A668">
            <v>99133</v>
          </cell>
          <cell r="B668" t="str">
            <v>Reserve toekomstbestendige openbare ruimte</v>
          </cell>
          <cell r="C668" t="str">
            <v>K</v>
          </cell>
          <cell r="D668">
            <v>2021</v>
          </cell>
          <cell r="E668">
            <v>2099</v>
          </cell>
          <cell r="F668">
            <v>0</v>
          </cell>
          <cell r="G668" t="str">
            <v>K</v>
          </cell>
          <cell r="H668"/>
          <cell r="I668"/>
          <cell r="J668">
            <v>7</v>
          </cell>
          <cell r="K668">
            <v>0</v>
          </cell>
          <cell r="L668"/>
          <cell r="M668"/>
          <cell r="N668"/>
          <cell r="O668"/>
          <cell r="P668"/>
          <cell r="Q668"/>
          <cell r="R668"/>
          <cell r="S668"/>
          <cell r="T668" t="str">
            <v>N</v>
          </cell>
          <cell r="U668" t="str">
            <v>J</v>
          </cell>
          <cell r="V668" t="str">
            <v>P112</v>
          </cell>
          <cell r="W668" t="str">
            <v>Eigen vermogen: Bestemmingsreserves</v>
          </cell>
        </row>
        <row r="669">
          <cell r="A669">
            <v>99176</v>
          </cell>
          <cell r="B669" t="str">
            <v>Egalisatiereserve Sociaal Domein</v>
          </cell>
          <cell r="C669" t="str">
            <v>K</v>
          </cell>
          <cell r="D669">
            <v>2017</v>
          </cell>
          <cell r="E669">
            <v>2099</v>
          </cell>
          <cell r="F669">
            <v>0</v>
          </cell>
          <cell r="G669" t="str">
            <v>K</v>
          </cell>
          <cell r="H669"/>
          <cell r="I669"/>
          <cell r="J669">
            <v>7</v>
          </cell>
          <cell r="K669">
            <v>0</v>
          </cell>
          <cell r="L669"/>
          <cell r="M669"/>
          <cell r="N669"/>
          <cell r="O669"/>
          <cell r="P669"/>
          <cell r="Q669"/>
          <cell r="R669"/>
          <cell r="S669"/>
          <cell r="T669" t="str">
            <v>N</v>
          </cell>
          <cell r="U669" t="str">
            <v>J</v>
          </cell>
          <cell r="V669" t="str">
            <v>P112</v>
          </cell>
          <cell r="W669" t="str">
            <v>Eigen vermogen: Bestemmingsreserves</v>
          </cell>
        </row>
        <row r="670">
          <cell r="A670">
            <v>99190</v>
          </cell>
          <cell r="B670" t="str">
            <v>Egalisatiereserve COVID-19</v>
          </cell>
          <cell r="C670" t="str">
            <v>K</v>
          </cell>
          <cell r="D670">
            <v>2020</v>
          </cell>
          <cell r="E670">
            <v>2099</v>
          </cell>
          <cell r="F670">
            <v>0</v>
          </cell>
          <cell r="G670" t="str">
            <v>K</v>
          </cell>
          <cell r="H670"/>
          <cell r="I670"/>
          <cell r="J670">
            <v>7</v>
          </cell>
          <cell r="K670">
            <v>0</v>
          </cell>
          <cell r="L670"/>
          <cell r="M670"/>
          <cell r="N670"/>
          <cell r="O670"/>
          <cell r="P670"/>
          <cell r="Q670"/>
          <cell r="R670"/>
          <cell r="S670"/>
          <cell r="T670" t="str">
            <v>N</v>
          </cell>
          <cell r="U670" t="str">
            <v>J</v>
          </cell>
          <cell r="V670" t="str">
            <v>P112</v>
          </cell>
          <cell r="W670" t="str">
            <v>Eigen vermogen: Bestemmingsreserves</v>
          </cell>
        </row>
        <row r="671">
          <cell r="A671">
            <v>99191</v>
          </cell>
          <cell r="B671" t="str">
            <v>Reserve opvang vluchtelingen Oekraïne</v>
          </cell>
          <cell r="C671" t="str">
            <v>K</v>
          </cell>
          <cell r="D671">
            <v>2022</v>
          </cell>
          <cell r="E671">
            <v>2099</v>
          </cell>
          <cell r="F671">
            <v>0</v>
          </cell>
          <cell r="G671" t="str">
            <v>K</v>
          </cell>
          <cell r="H671"/>
          <cell r="I671"/>
          <cell r="J671">
            <v>7</v>
          </cell>
          <cell r="K671">
            <v>0</v>
          </cell>
          <cell r="L671"/>
          <cell r="M671"/>
          <cell r="N671"/>
          <cell r="O671"/>
          <cell r="P671"/>
          <cell r="Q671"/>
          <cell r="R671"/>
          <cell r="S671"/>
          <cell r="T671" t="str">
            <v>N</v>
          </cell>
          <cell r="U671" t="str">
            <v>J</v>
          </cell>
          <cell r="V671" t="str">
            <v>P112</v>
          </cell>
          <cell r="W671" t="str">
            <v>Eigen vermogen: Bestemmingsreserves</v>
          </cell>
        </row>
        <row r="672">
          <cell r="A672">
            <v>99201</v>
          </cell>
          <cell r="B672" t="str">
            <v>Voorziening afgesloten complexen</v>
          </cell>
          <cell r="C672" t="str">
            <v>K</v>
          </cell>
          <cell r="D672">
            <v>2017</v>
          </cell>
          <cell r="E672">
            <v>2099</v>
          </cell>
          <cell r="F672">
            <v>0</v>
          </cell>
          <cell r="G672" t="str">
            <v>K</v>
          </cell>
          <cell r="H672"/>
          <cell r="I672"/>
          <cell r="J672">
            <v>7</v>
          </cell>
          <cell r="K672">
            <v>0</v>
          </cell>
          <cell r="L672"/>
          <cell r="M672"/>
          <cell r="N672"/>
          <cell r="O672"/>
          <cell r="P672"/>
          <cell r="Q672"/>
          <cell r="R672"/>
          <cell r="S672"/>
          <cell r="T672" t="str">
            <v>N</v>
          </cell>
          <cell r="U672" t="str">
            <v>J</v>
          </cell>
          <cell r="V672" t="str">
            <v>P12</v>
          </cell>
          <cell r="W672" t="str">
            <v>Voorzieningen</v>
          </cell>
        </row>
        <row r="673">
          <cell r="A673">
            <v>99202</v>
          </cell>
          <cell r="B673" t="str">
            <v>Voorziening De Biezenkamp</v>
          </cell>
          <cell r="C673" t="str">
            <v>K</v>
          </cell>
          <cell r="D673">
            <v>2017</v>
          </cell>
          <cell r="E673">
            <v>2099</v>
          </cell>
          <cell r="F673">
            <v>0</v>
          </cell>
          <cell r="G673" t="str">
            <v>K</v>
          </cell>
          <cell r="H673"/>
          <cell r="I673"/>
          <cell r="J673">
            <v>7</v>
          </cell>
          <cell r="K673">
            <v>0</v>
          </cell>
          <cell r="L673"/>
          <cell r="M673"/>
          <cell r="N673"/>
          <cell r="O673"/>
          <cell r="P673"/>
          <cell r="Q673"/>
          <cell r="R673"/>
          <cell r="S673"/>
          <cell r="T673" t="str">
            <v>N</v>
          </cell>
          <cell r="U673" t="str">
            <v>J</v>
          </cell>
          <cell r="V673" t="str">
            <v>P12</v>
          </cell>
          <cell r="W673" t="str">
            <v>Voorzieningen</v>
          </cell>
        </row>
        <row r="674">
          <cell r="A674">
            <v>99203</v>
          </cell>
          <cell r="B674" t="str">
            <v>Voorziening grondexploitaties</v>
          </cell>
          <cell r="C674" t="str">
            <v>K</v>
          </cell>
          <cell r="D674">
            <v>2017</v>
          </cell>
          <cell r="E674">
            <v>2099</v>
          </cell>
          <cell r="F674">
            <v>0</v>
          </cell>
          <cell r="G674" t="str">
            <v>K</v>
          </cell>
          <cell r="H674"/>
          <cell r="I674"/>
          <cell r="J674">
            <v>7</v>
          </cell>
          <cell r="K674">
            <v>0</v>
          </cell>
          <cell r="L674"/>
          <cell r="M674"/>
          <cell r="N674"/>
          <cell r="O674"/>
          <cell r="P674"/>
          <cell r="Q674"/>
          <cell r="R674"/>
          <cell r="S674"/>
          <cell r="T674" t="str">
            <v>N</v>
          </cell>
          <cell r="U674" t="str">
            <v>J</v>
          </cell>
          <cell r="V674" t="str">
            <v>P12</v>
          </cell>
          <cell r="W674" t="str">
            <v>Voorzieningen</v>
          </cell>
        </row>
        <row r="675">
          <cell r="A675">
            <v>99204</v>
          </cell>
          <cell r="B675" t="str">
            <v>Voorziening Effecten bestemmingsplan Tabaksteeg</v>
          </cell>
          <cell r="C675" t="str">
            <v>K</v>
          </cell>
          <cell r="D675">
            <v>2017</v>
          </cell>
          <cell r="E675">
            <v>2099</v>
          </cell>
          <cell r="F675">
            <v>2</v>
          </cell>
          <cell r="G675" t="str">
            <v>K</v>
          </cell>
          <cell r="H675"/>
          <cell r="I675"/>
          <cell r="J675">
            <v>7</v>
          </cell>
          <cell r="K675">
            <v>0</v>
          </cell>
          <cell r="L675"/>
          <cell r="M675"/>
          <cell r="N675"/>
          <cell r="O675"/>
          <cell r="P675"/>
          <cell r="Q675"/>
          <cell r="R675"/>
          <cell r="S675"/>
          <cell r="T675" t="str">
            <v>N</v>
          </cell>
          <cell r="U675" t="str">
            <v>N</v>
          </cell>
          <cell r="V675" t="str">
            <v>P12</v>
          </cell>
          <cell r="W675" t="str">
            <v>Voorzieningen</v>
          </cell>
        </row>
        <row r="676">
          <cell r="A676">
            <v>99205</v>
          </cell>
          <cell r="B676" t="str">
            <v>Voorziening Larikslaan</v>
          </cell>
          <cell r="C676" t="str">
            <v>K</v>
          </cell>
          <cell r="D676">
            <v>2017</v>
          </cell>
          <cell r="E676">
            <v>2099</v>
          </cell>
          <cell r="F676">
            <v>1</v>
          </cell>
          <cell r="G676" t="str">
            <v>K</v>
          </cell>
          <cell r="H676"/>
          <cell r="I676"/>
          <cell r="J676">
            <v>7</v>
          </cell>
          <cell r="K676">
            <v>0</v>
          </cell>
          <cell r="L676"/>
          <cell r="M676"/>
          <cell r="N676"/>
          <cell r="O676"/>
          <cell r="P676"/>
          <cell r="Q676"/>
          <cell r="R676"/>
          <cell r="S676"/>
          <cell r="T676" t="str">
            <v>N</v>
          </cell>
          <cell r="U676" t="str">
            <v>J</v>
          </cell>
          <cell r="V676" t="str">
            <v>P12</v>
          </cell>
          <cell r="W676" t="str">
            <v>Voorzieningen</v>
          </cell>
        </row>
        <row r="677">
          <cell r="A677">
            <v>99221</v>
          </cell>
          <cell r="B677" t="str">
            <v>Voorziening egalisatie wegbeheer deklagen</v>
          </cell>
          <cell r="C677" t="str">
            <v>K</v>
          </cell>
          <cell r="D677">
            <v>2017</v>
          </cell>
          <cell r="E677">
            <v>2099</v>
          </cell>
          <cell r="F677">
            <v>0</v>
          </cell>
          <cell r="G677" t="str">
            <v>K</v>
          </cell>
          <cell r="H677"/>
          <cell r="I677"/>
          <cell r="J677">
            <v>7</v>
          </cell>
          <cell r="K677">
            <v>0</v>
          </cell>
          <cell r="L677"/>
          <cell r="M677"/>
          <cell r="N677"/>
          <cell r="O677"/>
          <cell r="P677"/>
          <cell r="Q677"/>
          <cell r="R677"/>
          <cell r="S677"/>
          <cell r="T677" t="str">
            <v>N</v>
          </cell>
          <cell r="U677" t="str">
            <v>J</v>
          </cell>
          <cell r="V677" t="str">
            <v>P12</v>
          </cell>
          <cell r="W677" t="str">
            <v>Voorzieningen</v>
          </cell>
        </row>
        <row r="678">
          <cell r="A678">
            <v>99222</v>
          </cell>
          <cell r="B678" t="str">
            <v>Voorziening egalisatie wegbeheer elementen</v>
          </cell>
          <cell r="C678" t="str">
            <v>K</v>
          </cell>
          <cell r="D678">
            <v>2017</v>
          </cell>
          <cell r="E678">
            <v>2099</v>
          </cell>
          <cell r="F678">
            <v>0</v>
          </cell>
          <cell r="G678" t="str">
            <v>K</v>
          </cell>
          <cell r="H678"/>
          <cell r="I678"/>
          <cell r="J678">
            <v>7</v>
          </cell>
          <cell r="K678">
            <v>0</v>
          </cell>
          <cell r="L678"/>
          <cell r="M678"/>
          <cell r="N678"/>
          <cell r="O678"/>
          <cell r="P678"/>
          <cell r="Q678"/>
          <cell r="R678"/>
          <cell r="S678"/>
          <cell r="T678" t="str">
            <v>N</v>
          </cell>
          <cell r="U678" t="str">
            <v>J</v>
          </cell>
          <cell r="V678" t="str">
            <v>P12</v>
          </cell>
          <cell r="W678" t="str">
            <v>Voorzieningen</v>
          </cell>
        </row>
        <row r="679">
          <cell r="A679">
            <v>99223</v>
          </cell>
          <cell r="B679" t="str">
            <v>Voorziening egalisatie waterbeheer</v>
          </cell>
          <cell r="C679" t="str">
            <v>K</v>
          </cell>
          <cell r="D679">
            <v>2017</v>
          </cell>
          <cell r="E679">
            <v>2099</v>
          </cell>
          <cell r="F679">
            <v>0</v>
          </cell>
          <cell r="G679" t="str">
            <v>K</v>
          </cell>
          <cell r="H679"/>
          <cell r="I679"/>
          <cell r="J679">
            <v>7</v>
          </cell>
          <cell r="K679">
            <v>0</v>
          </cell>
          <cell r="L679"/>
          <cell r="M679"/>
          <cell r="N679"/>
          <cell r="O679"/>
          <cell r="P679"/>
          <cell r="Q679"/>
          <cell r="R679"/>
          <cell r="S679"/>
          <cell r="T679" t="str">
            <v>N</v>
          </cell>
          <cell r="U679" t="str">
            <v>J</v>
          </cell>
          <cell r="V679" t="str">
            <v>P12</v>
          </cell>
          <cell r="W679" t="str">
            <v>Voorzieningen</v>
          </cell>
        </row>
        <row r="680">
          <cell r="A680">
            <v>99224</v>
          </cell>
          <cell r="B680" t="str">
            <v>Voorziening egalisatie gebouwenbeheer</v>
          </cell>
          <cell r="C680" t="str">
            <v>K</v>
          </cell>
          <cell r="D680">
            <v>2017</v>
          </cell>
          <cell r="E680">
            <v>2099</v>
          </cell>
          <cell r="F680">
            <v>0</v>
          </cell>
          <cell r="G680" t="str">
            <v>K</v>
          </cell>
          <cell r="H680"/>
          <cell r="I680"/>
          <cell r="J680">
            <v>7</v>
          </cell>
          <cell r="K680">
            <v>0</v>
          </cell>
          <cell r="L680"/>
          <cell r="M680"/>
          <cell r="N680"/>
          <cell r="O680"/>
          <cell r="P680"/>
          <cell r="Q680"/>
          <cell r="R680"/>
          <cell r="S680"/>
          <cell r="T680" t="str">
            <v>N</v>
          </cell>
          <cell r="U680" t="str">
            <v>J</v>
          </cell>
          <cell r="V680" t="str">
            <v>P12</v>
          </cell>
          <cell r="W680" t="str">
            <v>Voorzieningen</v>
          </cell>
        </row>
        <row r="681">
          <cell r="A681">
            <v>99225</v>
          </cell>
          <cell r="B681" t="str">
            <v>Voorziening egalisatie sportterreinen</v>
          </cell>
          <cell r="C681" t="str">
            <v>K</v>
          </cell>
          <cell r="D681">
            <v>2017</v>
          </cell>
          <cell r="E681">
            <v>2099</v>
          </cell>
          <cell r="F681">
            <v>0</v>
          </cell>
          <cell r="G681" t="str">
            <v>K</v>
          </cell>
          <cell r="H681"/>
          <cell r="I681"/>
          <cell r="J681">
            <v>7</v>
          </cell>
          <cell r="K681">
            <v>0</v>
          </cell>
          <cell r="L681"/>
          <cell r="M681"/>
          <cell r="N681"/>
          <cell r="O681"/>
          <cell r="P681"/>
          <cell r="Q681"/>
          <cell r="R681"/>
          <cell r="S681"/>
          <cell r="T681" t="str">
            <v>N</v>
          </cell>
          <cell r="U681" t="str">
            <v>J</v>
          </cell>
          <cell r="V681" t="str">
            <v>P12</v>
          </cell>
          <cell r="W681" t="str">
            <v>Voorzieningen</v>
          </cell>
        </row>
        <row r="682">
          <cell r="A682">
            <v>99226</v>
          </cell>
          <cell r="B682" t="str">
            <v>Voorziening egalisatie groenbeheer</v>
          </cell>
          <cell r="C682" t="str">
            <v>K</v>
          </cell>
          <cell r="D682">
            <v>2017</v>
          </cell>
          <cell r="E682">
            <v>2099</v>
          </cell>
          <cell r="F682">
            <v>0</v>
          </cell>
          <cell r="G682" t="str">
            <v>K</v>
          </cell>
          <cell r="H682"/>
          <cell r="I682"/>
          <cell r="J682">
            <v>7</v>
          </cell>
          <cell r="K682">
            <v>0</v>
          </cell>
          <cell r="L682"/>
          <cell r="M682"/>
          <cell r="N682"/>
          <cell r="O682"/>
          <cell r="P682"/>
          <cell r="Q682"/>
          <cell r="R682"/>
          <cell r="S682"/>
          <cell r="T682" t="str">
            <v>N</v>
          </cell>
          <cell r="U682" t="str">
            <v>J</v>
          </cell>
          <cell r="V682" t="str">
            <v>P12</v>
          </cell>
          <cell r="W682" t="str">
            <v>Voorzieningen</v>
          </cell>
        </row>
        <row r="683">
          <cell r="A683">
            <v>99232</v>
          </cell>
          <cell r="B683" t="str">
            <v>Voorziening voormalig personeel</v>
          </cell>
          <cell r="C683" t="str">
            <v>K</v>
          </cell>
          <cell r="D683">
            <v>2017</v>
          </cell>
          <cell r="E683">
            <v>2099</v>
          </cell>
          <cell r="F683">
            <v>0</v>
          </cell>
          <cell r="G683" t="str">
            <v>K</v>
          </cell>
          <cell r="H683"/>
          <cell r="I683"/>
          <cell r="J683">
            <v>7</v>
          </cell>
          <cell r="K683">
            <v>0</v>
          </cell>
          <cell r="L683"/>
          <cell r="M683"/>
          <cell r="N683"/>
          <cell r="O683"/>
          <cell r="P683"/>
          <cell r="Q683"/>
          <cell r="R683"/>
          <cell r="S683"/>
          <cell r="T683" t="str">
            <v>N</v>
          </cell>
          <cell r="U683" t="str">
            <v>J</v>
          </cell>
          <cell r="V683" t="str">
            <v>P12</v>
          </cell>
          <cell r="W683" t="str">
            <v>Voorzieningen</v>
          </cell>
        </row>
        <row r="684">
          <cell r="A684">
            <v>99233</v>
          </cell>
          <cell r="B684" t="str">
            <v>Voorziening verlofsparen</v>
          </cell>
          <cell r="C684" t="str">
            <v>K</v>
          </cell>
          <cell r="D684">
            <v>2020</v>
          </cell>
          <cell r="E684">
            <v>2099</v>
          </cell>
          <cell r="F684">
            <v>0</v>
          </cell>
          <cell r="G684" t="str">
            <v>K</v>
          </cell>
          <cell r="H684"/>
          <cell r="I684"/>
          <cell r="J684">
            <v>7</v>
          </cell>
          <cell r="K684">
            <v>0</v>
          </cell>
          <cell r="L684"/>
          <cell r="M684"/>
          <cell r="N684"/>
          <cell r="O684"/>
          <cell r="P684"/>
          <cell r="Q684"/>
          <cell r="R684"/>
          <cell r="S684"/>
          <cell r="T684" t="str">
            <v>N</v>
          </cell>
          <cell r="U684" t="str">
            <v>J</v>
          </cell>
          <cell r="V684" t="str">
            <v>P12</v>
          </cell>
          <cell r="W684" t="str">
            <v>Voorzieningen</v>
          </cell>
        </row>
        <row r="685">
          <cell r="A685">
            <v>99236</v>
          </cell>
          <cell r="B685" t="str">
            <v>Voorziening pensioenen en uitkeringen wethouders</v>
          </cell>
          <cell r="C685" t="str">
            <v>K</v>
          </cell>
          <cell r="D685">
            <v>2017</v>
          </cell>
          <cell r="E685">
            <v>2099</v>
          </cell>
          <cell r="F685">
            <v>0</v>
          </cell>
          <cell r="G685" t="str">
            <v>K</v>
          </cell>
          <cell r="H685"/>
          <cell r="I685"/>
          <cell r="J685">
            <v>7</v>
          </cell>
          <cell r="K685">
            <v>0</v>
          </cell>
          <cell r="L685"/>
          <cell r="M685"/>
          <cell r="N685"/>
          <cell r="O685"/>
          <cell r="P685"/>
          <cell r="Q685"/>
          <cell r="R685"/>
          <cell r="S685"/>
          <cell r="T685" t="str">
            <v>N</v>
          </cell>
          <cell r="U685" t="str">
            <v>J</v>
          </cell>
          <cell r="V685" t="str">
            <v>P12</v>
          </cell>
          <cell r="W685" t="str">
            <v>Voorzieningen</v>
          </cell>
        </row>
        <row r="686">
          <cell r="A686">
            <v>99238</v>
          </cell>
          <cell r="B686" t="str">
            <v>Voorziening FPU</v>
          </cell>
          <cell r="C686" t="str">
            <v>K</v>
          </cell>
          <cell r="D686">
            <v>2017</v>
          </cell>
          <cell r="E686">
            <v>2099</v>
          </cell>
          <cell r="F686">
            <v>1</v>
          </cell>
          <cell r="G686" t="str">
            <v>K</v>
          </cell>
          <cell r="H686"/>
          <cell r="I686"/>
          <cell r="J686">
            <v>7</v>
          </cell>
          <cell r="K686">
            <v>0</v>
          </cell>
          <cell r="L686"/>
          <cell r="M686"/>
          <cell r="N686"/>
          <cell r="O686"/>
          <cell r="P686"/>
          <cell r="Q686"/>
          <cell r="R686"/>
          <cell r="S686"/>
          <cell r="T686" t="str">
            <v>N</v>
          </cell>
          <cell r="U686" t="str">
            <v>J</v>
          </cell>
          <cell r="V686" t="str">
            <v>P12</v>
          </cell>
          <cell r="W686" t="str">
            <v>Voorzieningen</v>
          </cell>
        </row>
        <row r="687">
          <cell r="A687">
            <v>99240</v>
          </cell>
          <cell r="B687" t="str">
            <v>Voorziening Liquidatie Recreatieschap 2018</v>
          </cell>
          <cell r="C687" t="str">
            <v>K</v>
          </cell>
          <cell r="D687">
            <v>2017</v>
          </cell>
          <cell r="E687">
            <v>2018</v>
          </cell>
          <cell r="F687">
            <v>1</v>
          </cell>
          <cell r="G687" t="str">
            <v>K</v>
          </cell>
          <cell r="H687"/>
          <cell r="I687"/>
          <cell r="J687">
            <v>7</v>
          </cell>
          <cell r="K687">
            <v>0</v>
          </cell>
          <cell r="L687"/>
          <cell r="M687"/>
          <cell r="N687"/>
          <cell r="O687"/>
          <cell r="P687"/>
          <cell r="Q687"/>
          <cell r="R687"/>
          <cell r="S687"/>
          <cell r="T687" t="str">
            <v>N</v>
          </cell>
          <cell r="U687" t="str">
            <v>J</v>
          </cell>
          <cell r="V687" t="str">
            <v>P12</v>
          </cell>
          <cell r="W687" t="str">
            <v>Voorzieningen</v>
          </cell>
        </row>
        <row r="688">
          <cell r="A688">
            <v>99241</v>
          </cell>
          <cell r="B688" t="str">
            <v>Voorziening Masterplan Princenhof</v>
          </cell>
          <cell r="C688" t="str">
            <v>K</v>
          </cell>
          <cell r="D688">
            <v>2021</v>
          </cell>
          <cell r="E688">
            <v>2099</v>
          </cell>
          <cell r="F688">
            <v>0</v>
          </cell>
          <cell r="G688" t="str">
            <v>K</v>
          </cell>
          <cell r="H688"/>
          <cell r="I688"/>
          <cell r="J688">
            <v>7</v>
          </cell>
          <cell r="K688">
            <v>0</v>
          </cell>
          <cell r="L688"/>
          <cell r="M688"/>
          <cell r="N688"/>
          <cell r="O688"/>
          <cell r="P688"/>
          <cell r="Q688"/>
          <cell r="R688"/>
          <cell r="S688"/>
          <cell r="T688" t="str">
            <v>N</v>
          </cell>
          <cell r="U688" t="str">
            <v>J</v>
          </cell>
          <cell r="V688" t="str">
            <v>P12</v>
          </cell>
          <cell r="W688" t="str">
            <v>Voorzieningen</v>
          </cell>
        </row>
        <row r="689">
          <cell r="A689">
            <v>99291</v>
          </cell>
          <cell r="B689" t="str">
            <v>Voorziening egalisatie rioolbeheer</v>
          </cell>
          <cell r="C689" t="str">
            <v>K</v>
          </cell>
          <cell r="D689">
            <v>2017</v>
          </cell>
          <cell r="E689">
            <v>2099</v>
          </cell>
          <cell r="F689">
            <v>0</v>
          </cell>
          <cell r="G689" t="str">
            <v>K</v>
          </cell>
          <cell r="H689"/>
          <cell r="I689"/>
          <cell r="J689">
            <v>7</v>
          </cell>
          <cell r="K689">
            <v>0</v>
          </cell>
          <cell r="L689"/>
          <cell r="M689"/>
          <cell r="N689"/>
          <cell r="O689"/>
          <cell r="P689"/>
          <cell r="Q689"/>
          <cell r="R689"/>
          <cell r="S689"/>
          <cell r="T689" t="str">
            <v>N</v>
          </cell>
          <cell r="U689" t="str">
            <v>J</v>
          </cell>
          <cell r="V689" t="str">
            <v>P12</v>
          </cell>
          <cell r="W689" t="str">
            <v>Voorzieningen</v>
          </cell>
        </row>
        <row r="690">
          <cell r="A690">
            <v>99293</v>
          </cell>
          <cell r="B690" t="str">
            <v>Voorz. egal. tarieven afvalst.heff./rein.rechten</v>
          </cell>
          <cell r="C690" t="str">
            <v>K</v>
          </cell>
          <cell r="D690">
            <v>2017</v>
          </cell>
          <cell r="E690">
            <v>2099</v>
          </cell>
          <cell r="F690">
            <v>0</v>
          </cell>
          <cell r="G690" t="str">
            <v>K</v>
          </cell>
          <cell r="H690"/>
          <cell r="I690"/>
          <cell r="J690">
            <v>7</v>
          </cell>
          <cell r="K690">
            <v>0</v>
          </cell>
          <cell r="L690"/>
          <cell r="M690"/>
          <cell r="N690"/>
          <cell r="O690"/>
          <cell r="P690"/>
          <cell r="Q690"/>
          <cell r="R690"/>
          <cell r="S690"/>
          <cell r="T690" t="str">
            <v>N</v>
          </cell>
          <cell r="U690" t="str">
            <v>J</v>
          </cell>
          <cell r="V690" t="str">
            <v>P12</v>
          </cell>
          <cell r="W690" t="str">
            <v>Voorzieningen</v>
          </cell>
        </row>
        <row r="691">
          <cell r="A691">
            <v>99338</v>
          </cell>
          <cell r="B691" t="str">
            <v>Nog te bestemmen rekening resultaat AD</v>
          </cell>
          <cell r="C691" t="str">
            <v>K</v>
          </cell>
          <cell r="D691">
            <v>2017</v>
          </cell>
          <cell r="E691">
            <v>2099</v>
          </cell>
          <cell r="F691">
            <v>0</v>
          </cell>
          <cell r="G691" t="str">
            <v>K</v>
          </cell>
          <cell r="H691"/>
          <cell r="I691"/>
          <cell r="J691">
            <v>7</v>
          </cell>
          <cell r="K691">
            <v>0</v>
          </cell>
          <cell r="L691"/>
          <cell r="M691"/>
          <cell r="N691"/>
          <cell r="O691"/>
          <cell r="P691"/>
          <cell r="Q691"/>
          <cell r="R691"/>
          <cell r="S691"/>
          <cell r="T691" t="str">
            <v>N</v>
          </cell>
          <cell r="U691" t="str">
            <v>J</v>
          </cell>
          <cell r="V691" t="str">
            <v>P114</v>
          </cell>
          <cell r="W691" t="str">
            <v>Eigen vermogen: Saldo van rekening</v>
          </cell>
        </row>
        <row r="692">
          <cell r="A692">
            <v>6206000</v>
          </cell>
          <cell r="B692" t="str">
            <v>Larikslaan: Risicoreservering/onvoorzien</v>
          </cell>
          <cell r="C692" t="str">
            <v>K</v>
          </cell>
          <cell r="D692">
            <v>2017</v>
          </cell>
          <cell r="E692">
            <v>2099</v>
          </cell>
          <cell r="F692">
            <v>0</v>
          </cell>
          <cell r="G692" t="str">
            <v>O</v>
          </cell>
          <cell r="H692"/>
          <cell r="I692"/>
          <cell r="J692">
            <v>6</v>
          </cell>
          <cell r="K692">
            <v>0</v>
          </cell>
          <cell r="L692"/>
          <cell r="M692"/>
          <cell r="N692"/>
          <cell r="O692"/>
          <cell r="P692"/>
          <cell r="Q692"/>
          <cell r="R692"/>
          <cell r="S692"/>
          <cell r="T692" t="str">
            <v>N</v>
          </cell>
          <cell r="U692" t="str">
            <v>J</v>
          </cell>
          <cell r="V692" t="str">
            <v>3.2</v>
          </cell>
          <cell r="W692" t="str">
            <v>Fysieke bedrijfsinfrastructuur</v>
          </cell>
        </row>
        <row r="693">
          <cell r="A693">
            <v>6206010</v>
          </cell>
          <cell r="B693" t="str">
            <v>Larikslaan: Masterbudget Planvoorbereiding</v>
          </cell>
          <cell r="C693" t="str">
            <v>K</v>
          </cell>
          <cell r="D693">
            <v>2017</v>
          </cell>
          <cell r="E693">
            <v>2099</v>
          </cell>
          <cell r="F693">
            <v>0</v>
          </cell>
          <cell r="G693" t="str">
            <v>O</v>
          </cell>
          <cell r="H693"/>
          <cell r="I693"/>
          <cell r="J693">
            <v>6</v>
          </cell>
          <cell r="K693">
            <v>0</v>
          </cell>
          <cell r="L693"/>
          <cell r="M693"/>
          <cell r="N693"/>
          <cell r="O693"/>
          <cell r="P693"/>
          <cell r="Q693"/>
          <cell r="R693"/>
          <cell r="S693"/>
          <cell r="T693" t="str">
            <v>N</v>
          </cell>
          <cell r="U693" t="str">
            <v>J</v>
          </cell>
          <cell r="V693" t="str">
            <v>3.2</v>
          </cell>
          <cell r="W693" t="str">
            <v>Fysieke bedrijfsinfrastructuur</v>
          </cell>
        </row>
        <row r="694">
          <cell r="A694">
            <v>6206020</v>
          </cell>
          <cell r="B694" t="str">
            <v>Larikslaan: Tijdelijke maatregelen</v>
          </cell>
          <cell r="C694" t="str">
            <v>K</v>
          </cell>
          <cell r="D694">
            <v>2018</v>
          </cell>
          <cell r="E694">
            <v>2099</v>
          </cell>
          <cell r="F694">
            <v>0</v>
          </cell>
          <cell r="G694" t="str">
            <v>O</v>
          </cell>
          <cell r="H694"/>
          <cell r="I694"/>
          <cell r="J694">
            <v>6</v>
          </cell>
          <cell r="K694">
            <v>0</v>
          </cell>
          <cell r="L694"/>
          <cell r="M694"/>
          <cell r="N694"/>
          <cell r="O694"/>
          <cell r="P694"/>
          <cell r="Q694"/>
          <cell r="R694"/>
          <cell r="S694"/>
          <cell r="T694" t="str">
            <v>N</v>
          </cell>
          <cell r="U694" t="str">
            <v>J</v>
          </cell>
          <cell r="V694" t="str">
            <v>3.2</v>
          </cell>
          <cell r="W694" t="str">
            <v>Fysieke bedrijfsinfrastructuur</v>
          </cell>
        </row>
        <row r="695">
          <cell r="A695">
            <v>6206030</v>
          </cell>
          <cell r="B695" t="str">
            <v>Larikslaan: Masterbudget Bouwrijp maken</v>
          </cell>
          <cell r="C695" t="str">
            <v>K</v>
          </cell>
          <cell r="D695">
            <v>2017</v>
          </cell>
          <cell r="E695">
            <v>2099</v>
          </cell>
          <cell r="F695">
            <v>0</v>
          </cell>
          <cell r="G695" t="str">
            <v>O</v>
          </cell>
          <cell r="H695"/>
          <cell r="I695"/>
          <cell r="J695">
            <v>6</v>
          </cell>
          <cell r="K695">
            <v>0</v>
          </cell>
          <cell r="L695"/>
          <cell r="M695"/>
          <cell r="N695"/>
          <cell r="O695"/>
          <cell r="P695"/>
          <cell r="Q695"/>
          <cell r="R695"/>
          <cell r="S695"/>
          <cell r="T695" t="str">
            <v>N</v>
          </cell>
          <cell r="U695" t="str">
            <v>J</v>
          </cell>
          <cell r="V695" t="str">
            <v>3.2</v>
          </cell>
          <cell r="W695" t="str">
            <v>Fysieke bedrijfsinfrastructuur</v>
          </cell>
        </row>
        <row r="696">
          <cell r="A696">
            <v>6206031</v>
          </cell>
          <cell r="B696" t="str">
            <v>Larikslaan: Opruimwerkzaamheden</v>
          </cell>
          <cell r="C696" t="str">
            <v>K</v>
          </cell>
          <cell r="D696">
            <v>2018</v>
          </cell>
          <cell r="E696">
            <v>2099</v>
          </cell>
          <cell r="F696">
            <v>0</v>
          </cell>
          <cell r="G696" t="str">
            <v>O</v>
          </cell>
          <cell r="H696"/>
          <cell r="I696"/>
          <cell r="J696">
            <v>6</v>
          </cell>
          <cell r="K696">
            <v>0</v>
          </cell>
          <cell r="L696"/>
          <cell r="M696"/>
          <cell r="N696"/>
          <cell r="O696"/>
          <cell r="P696"/>
          <cell r="Q696"/>
          <cell r="R696"/>
          <cell r="S696"/>
          <cell r="T696" t="str">
            <v>N</v>
          </cell>
          <cell r="U696" t="str">
            <v>J</v>
          </cell>
          <cell r="V696" t="str">
            <v>3.2</v>
          </cell>
          <cell r="W696" t="str">
            <v>Fysieke bedrijfsinfrastructuur</v>
          </cell>
        </row>
        <row r="697">
          <cell r="A697">
            <v>6206032</v>
          </cell>
          <cell r="B697" t="str">
            <v>Larikslaan: Kosten waterleiding en inrit</v>
          </cell>
          <cell r="C697" t="str">
            <v>K</v>
          </cell>
          <cell r="D697">
            <v>2018</v>
          </cell>
          <cell r="E697">
            <v>2099</v>
          </cell>
          <cell r="F697">
            <v>0</v>
          </cell>
          <cell r="G697" t="str">
            <v>O</v>
          </cell>
          <cell r="H697"/>
          <cell r="I697"/>
          <cell r="J697">
            <v>6</v>
          </cell>
          <cell r="K697">
            <v>0</v>
          </cell>
          <cell r="L697"/>
          <cell r="M697"/>
          <cell r="N697"/>
          <cell r="O697"/>
          <cell r="P697"/>
          <cell r="Q697"/>
          <cell r="R697"/>
          <cell r="S697"/>
          <cell r="T697" t="str">
            <v>N</v>
          </cell>
          <cell r="U697" t="str">
            <v>J</v>
          </cell>
          <cell r="V697" t="str">
            <v>3.2</v>
          </cell>
          <cell r="W697" t="str">
            <v>Fysieke bedrijfsinfrastructuur</v>
          </cell>
        </row>
        <row r="698">
          <cell r="A698">
            <v>6206040</v>
          </cell>
          <cell r="B698" t="str">
            <v>Larikslaan: Verplaatsen vrachtwagen parkeerplaats</v>
          </cell>
          <cell r="C698" t="str">
            <v>K</v>
          </cell>
          <cell r="D698">
            <v>2017</v>
          </cell>
          <cell r="E698">
            <v>2099</v>
          </cell>
          <cell r="F698">
            <v>0</v>
          </cell>
          <cell r="G698" t="str">
            <v>O</v>
          </cell>
          <cell r="H698"/>
          <cell r="I698"/>
          <cell r="J698">
            <v>6</v>
          </cell>
          <cell r="K698">
            <v>0</v>
          </cell>
          <cell r="L698"/>
          <cell r="M698"/>
          <cell r="N698"/>
          <cell r="O698"/>
          <cell r="P698"/>
          <cell r="Q698"/>
          <cell r="R698"/>
          <cell r="S698"/>
          <cell r="T698" t="str">
            <v>N</v>
          </cell>
          <cell r="U698" t="str">
            <v>J</v>
          </cell>
          <cell r="V698" t="str">
            <v>3.2</v>
          </cell>
          <cell r="W698" t="str">
            <v>Fysieke bedrijfsinfrastructuur</v>
          </cell>
        </row>
        <row r="699">
          <cell r="A699">
            <v>6206045</v>
          </cell>
          <cell r="B699" t="str">
            <v>Larikslaan: Woonrijpmaken</v>
          </cell>
          <cell r="C699" t="str">
            <v>K</v>
          </cell>
          <cell r="D699">
            <v>2021</v>
          </cell>
          <cell r="E699">
            <v>2099</v>
          </cell>
          <cell r="F699">
            <v>0</v>
          </cell>
          <cell r="G699" t="str">
            <v>O</v>
          </cell>
          <cell r="H699"/>
          <cell r="I699"/>
          <cell r="J699">
            <v>6</v>
          </cell>
          <cell r="K699">
            <v>0</v>
          </cell>
          <cell r="L699"/>
          <cell r="M699"/>
          <cell r="N699"/>
          <cell r="O699"/>
          <cell r="P699"/>
          <cell r="Q699"/>
          <cell r="R699"/>
          <cell r="S699"/>
          <cell r="T699" t="str">
            <v>N</v>
          </cell>
          <cell r="U699" t="str">
            <v>J</v>
          </cell>
          <cell r="V699" t="str">
            <v>3.2</v>
          </cell>
          <cell r="W699" t="str">
            <v>Fysieke bedrijfsinfrastructuur</v>
          </cell>
        </row>
        <row r="700">
          <cell r="A700">
            <v>6206050</v>
          </cell>
          <cell r="B700" t="str">
            <v>Larikslaan: VAT</v>
          </cell>
          <cell r="C700" t="str">
            <v>K</v>
          </cell>
          <cell r="D700">
            <v>2017</v>
          </cell>
          <cell r="E700">
            <v>2099</v>
          </cell>
          <cell r="F700">
            <v>0</v>
          </cell>
          <cell r="G700" t="str">
            <v>O</v>
          </cell>
          <cell r="H700"/>
          <cell r="I700"/>
          <cell r="J700">
            <v>6</v>
          </cell>
          <cell r="K700">
            <v>0</v>
          </cell>
          <cell r="L700"/>
          <cell r="M700"/>
          <cell r="N700"/>
          <cell r="O700"/>
          <cell r="P700"/>
          <cell r="Q700"/>
          <cell r="R700"/>
          <cell r="S700"/>
          <cell r="T700" t="str">
            <v>N</v>
          </cell>
          <cell r="U700" t="str">
            <v>J</v>
          </cell>
          <cell r="V700" t="str">
            <v>3.2</v>
          </cell>
          <cell r="W700" t="str">
            <v>Fysieke bedrijfsinfrastructuur</v>
          </cell>
        </row>
        <row r="701">
          <cell r="A701">
            <v>6206060</v>
          </cell>
          <cell r="B701" t="str">
            <v>Larikslaan: Beheer</v>
          </cell>
          <cell r="C701" t="str">
            <v>K</v>
          </cell>
          <cell r="D701">
            <v>2017</v>
          </cell>
          <cell r="E701">
            <v>2099</v>
          </cell>
          <cell r="F701">
            <v>0</v>
          </cell>
          <cell r="G701" t="str">
            <v>O</v>
          </cell>
          <cell r="H701"/>
          <cell r="I701"/>
          <cell r="J701">
            <v>6</v>
          </cell>
          <cell r="K701">
            <v>0</v>
          </cell>
          <cell r="L701"/>
          <cell r="M701"/>
          <cell r="N701"/>
          <cell r="O701"/>
          <cell r="P701"/>
          <cell r="Q701"/>
          <cell r="R701"/>
          <cell r="S701"/>
          <cell r="T701" t="str">
            <v>N</v>
          </cell>
          <cell r="U701" t="str">
            <v>J</v>
          </cell>
          <cell r="V701" t="str">
            <v>3.2</v>
          </cell>
          <cell r="W701" t="str">
            <v>Fysieke bedrijfsinfrastructuur</v>
          </cell>
        </row>
        <row r="702">
          <cell r="A702">
            <v>6206070</v>
          </cell>
          <cell r="B702" t="str">
            <v>Larikslaan: Overige inkomsten</v>
          </cell>
          <cell r="C702" t="str">
            <v>K</v>
          </cell>
          <cell r="D702">
            <v>2018</v>
          </cell>
          <cell r="E702">
            <v>2099</v>
          </cell>
          <cell r="F702">
            <v>0</v>
          </cell>
          <cell r="G702" t="str">
            <v>O</v>
          </cell>
          <cell r="H702"/>
          <cell r="I702"/>
          <cell r="J702">
            <v>6</v>
          </cell>
          <cell r="K702">
            <v>0</v>
          </cell>
          <cell r="L702"/>
          <cell r="M702"/>
          <cell r="N702"/>
          <cell r="O702"/>
          <cell r="P702"/>
          <cell r="Q702"/>
          <cell r="R702"/>
          <cell r="S702"/>
          <cell r="T702" t="str">
            <v>N</v>
          </cell>
          <cell r="U702" t="str">
            <v>J</v>
          </cell>
          <cell r="V702" t="str">
            <v>3.2</v>
          </cell>
          <cell r="W702" t="str">
            <v>Fysieke bedrijfsinfrastructuur</v>
          </cell>
        </row>
        <row r="703">
          <cell r="A703">
            <v>6206080</v>
          </cell>
          <cell r="B703" t="str">
            <v>Larikslaan: Grondverkopen</v>
          </cell>
          <cell r="C703" t="str">
            <v>K</v>
          </cell>
          <cell r="D703">
            <v>2018</v>
          </cell>
          <cell r="E703">
            <v>2099</v>
          </cell>
          <cell r="F703">
            <v>0</v>
          </cell>
          <cell r="G703" t="str">
            <v>O</v>
          </cell>
          <cell r="H703"/>
          <cell r="I703"/>
          <cell r="J703">
            <v>6</v>
          </cell>
          <cell r="K703">
            <v>0</v>
          </cell>
          <cell r="L703"/>
          <cell r="M703"/>
          <cell r="N703"/>
          <cell r="O703"/>
          <cell r="P703"/>
          <cell r="Q703"/>
          <cell r="R703"/>
          <cell r="S703"/>
          <cell r="T703" t="str">
            <v>N</v>
          </cell>
          <cell r="U703" t="str">
            <v>J</v>
          </cell>
          <cell r="V703" t="str">
            <v>3.2</v>
          </cell>
          <cell r="W703" t="str">
            <v>Fysieke bedrijfsinfrastructuur</v>
          </cell>
        </row>
        <row r="704">
          <cell r="A704">
            <v>6206090</v>
          </cell>
          <cell r="B704" t="str">
            <v>Larikslaan: Bijdrage aan/van voorzieningen</v>
          </cell>
          <cell r="C704" t="str">
            <v>K</v>
          </cell>
          <cell r="D704">
            <v>2017</v>
          </cell>
          <cell r="E704">
            <v>2099</v>
          </cell>
          <cell r="F704">
            <v>0</v>
          </cell>
          <cell r="G704" t="str">
            <v>O</v>
          </cell>
          <cell r="H704"/>
          <cell r="I704"/>
          <cell r="J704">
            <v>6</v>
          </cell>
          <cell r="K704">
            <v>0</v>
          </cell>
          <cell r="L704"/>
          <cell r="M704"/>
          <cell r="N704"/>
          <cell r="O704"/>
          <cell r="P704"/>
          <cell r="Q704"/>
          <cell r="R704"/>
          <cell r="S704"/>
          <cell r="T704" t="str">
            <v>N</v>
          </cell>
          <cell r="U704" t="str">
            <v>J</v>
          </cell>
          <cell r="V704" t="str">
            <v>3.2</v>
          </cell>
          <cell r="W704" t="str">
            <v>Fysieke bedrijfsinfrastructuur</v>
          </cell>
        </row>
        <row r="705">
          <cell r="A705">
            <v>6206097</v>
          </cell>
          <cell r="B705" t="str">
            <v>Larikslaan: Mutaties reserves</v>
          </cell>
          <cell r="C705" t="str">
            <v>K</v>
          </cell>
          <cell r="D705">
            <v>2017</v>
          </cell>
          <cell r="E705">
            <v>2099</v>
          </cell>
          <cell r="F705">
            <v>0</v>
          </cell>
          <cell r="G705" t="str">
            <v>O</v>
          </cell>
          <cell r="H705"/>
          <cell r="I705"/>
          <cell r="J705">
            <v>6</v>
          </cell>
          <cell r="K705">
            <v>0</v>
          </cell>
          <cell r="L705"/>
          <cell r="M705"/>
          <cell r="N705"/>
          <cell r="O705"/>
          <cell r="P705"/>
          <cell r="Q705"/>
          <cell r="R705"/>
          <cell r="S705"/>
          <cell r="T705" t="str">
            <v>N</v>
          </cell>
          <cell r="U705" t="str">
            <v>J</v>
          </cell>
          <cell r="V705" t="str">
            <v>0.10</v>
          </cell>
          <cell r="W705" t="str">
            <v>Mutaties reserves</v>
          </cell>
        </row>
        <row r="706">
          <cell r="A706">
            <v>6206210</v>
          </cell>
          <cell r="B706" t="str">
            <v>Masterplan Princenhof</v>
          </cell>
          <cell r="C706" t="str">
            <v>K</v>
          </cell>
          <cell r="D706">
            <v>2021</v>
          </cell>
          <cell r="E706">
            <v>2099</v>
          </cell>
          <cell r="F706">
            <v>0</v>
          </cell>
          <cell r="G706" t="str">
            <v>O</v>
          </cell>
          <cell r="H706"/>
          <cell r="I706"/>
          <cell r="J706">
            <v>6</v>
          </cell>
          <cell r="K706">
            <v>0</v>
          </cell>
          <cell r="L706"/>
          <cell r="M706"/>
          <cell r="N706"/>
          <cell r="O706"/>
          <cell r="P706"/>
          <cell r="Q706"/>
          <cell r="R706"/>
          <cell r="S706"/>
          <cell r="T706" t="str">
            <v>N</v>
          </cell>
          <cell r="U706" t="str">
            <v>J</v>
          </cell>
          <cell r="V706" t="str">
            <v>8.1</v>
          </cell>
          <cell r="W706" t="str">
            <v>Ruimte en leefomgeving</v>
          </cell>
        </row>
        <row r="707">
          <cell r="A707">
            <v>6207010</v>
          </cell>
          <cell r="B707" t="str">
            <v>Princenhof: Masterbudget Planvoorbereiding</v>
          </cell>
          <cell r="C707" t="str">
            <v>K</v>
          </cell>
          <cell r="D707">
            <v>2017</v>
          </cell>
          <cell r="E707">
            <v>2099</v>
          </cell>
          <cell r="F707">
            <v>1</v>
          </cell>
          <cell r="G707" t="str">
            <v>O</v>
          </cell>
          <cell r="H707"/>
          <cell r="I707"/>
          <cell r="J707">
            <v>6</v>
          </cell>
          <cell r="K707">
            <v>0</v>
          </cell>
          <cell r="L707"/>
          <cell r="M707"/>
          <cell r="N707"/>
          <cell r="O707"/>
          <cell r="P707"/>
          <cell r="Q707"/>
          <cell r="R707"/>
          <cell r="S707"/>
          <cell r="T707" t="str">
            <v>N</v>
          </cell>
          <cell r="U707" t="str">
            <v>J</v>
          </cell>
          <cell r="V707" t="str">
            <v>8.1</v>
          </cell>
          <cell r="W707" t="str">
            <v>Ruimte en leefomgeving</v>
          </cell>
        </row>
        <row r="708">
          <cell r="A708">
            <v>6207060</v>
          </cell>
          <cell r="B708" t="str">
            <v>Princenhof: Beheer</v>
          </cell>
          <cell r="C708" t="str">
            <v>K</v>
          </cell>
          <cell r="D708">
            <v>2017</v>
          </cell>
          <cell r="E708">
            <v>2022</v>
          </cell>
          <cell r="F708">
            <v>1</v>
          </cell>
          <cell r="G708" t="str">
            <v>O</v>
          </cell>
          <cell r="H708"/>
          <cell r="I708"/>
          <cell r="J708">
            <v>6</v>
          </cell>
          <cell r="K708">
            <v>0</v>
          </cell>
          <cell r="L708"/>
          <cell r="M708"/>
          <cell r="N708"/>
          <cell r="O708"/>
          <cell r="P708"/>
          <cell r="Q708"/>
          <cell r="R708"/>
          <cell r="S708"/>
          <cell r="T708" t="str">
            <v>N</v>
          </cell>
          <cell r="U708" t="str">
            <v>J</v>
          </cell>
          <cell r="V708" t="str">
            <v>8.1</v>
          </cell>
          <cell r="W708" t="str">
            <v>Ruimte en leefomgeving</v>
          </cell>
        </row>
        <row r="709">
          <cell r="A709">
            <v>6208000</v>
          </cell>
          <cell r="B709" t="str">
            <v>Tankstation Groene Zoom: Onvoorzien</v>
          </cell>
          <cell r="C709" t="str">
            <v>K</v>
          </cell>
          <cell r="D709">
            <v>2017</v>
          </cell>
          <cell r="E709">
            <v>2099</v>
          </cell>
          <cell r="F709">
            <v>0</v>
          </cell>
          <cell r="G709" t="str">
            <v>O</v>
          </cell>
          <cell r="H709"/>
          <cell r="I709"/>
          <cell r="J709">
            <v>6</v>
          </cell>
          <cell r="K709">
            <v>0</v>
          </cell>
          <cell r="L709"/>
          <cell r="M709"/>
          <cell r="N709"/>
          <cell r="O709"/>
          <cell r="P709"/>
          <cell r="Q709"/>
          <cell r="R709"/>
          <cell r="S709"/>
          <cell r="T709" t="str">
            <v>N</v>
          </cell>
          <cell r="U709" t="str">
            <v>J</v>
          </cell>
          <cell r="V709" t="str">
            <v>8.1</v>
          </cell>
          <cell r="W709" t="str">
            <v>Ruimte en leefomgeving</v>
          </cell>
        </row>
        <row r="710">
          <cell r="A710">
            <v>6208010</v>
          </cell>
          <cell r="B710" t="str">
            <v>Tankstation Groene Zoom: Planvoorbereiding</v>
          </cell>
          <cell r="C710" t="str">
            <v>K</v>
          </cell>
          <cell r="D710">
            <v>2018</v>
          </cell>
          <cell r="E710">
            <v>2021</v>
          </cell>
          <cell r="F710">
            <v>1</v>
          </cell>
          <cell r="G710" t="str">
            <v>O</v>
          </cell>
          <cell r="H710"/>
          <cell r="I710"/>
          <cell r="J710">
            <v>6</v>
          </cell>
          <cell r="K710">
            <v>0</v>
          </cell>
          <cell r="L710"/>
          <cell r="M710"/>
          <cell r="N710"/>
          <cell r="O710"/>
          <cell r="P710"/>
          <cell r="Q710"/>
          <cell r="R710"/>
          <cell r="S710"/>
          <cell r="T710" t="str">
            <v>N</v>
          </cell>
          <cell r="U710" t="str">
            <v>J</v>
          </cell>
          <cell r="V710" t="str">
            <v>3.2</v>
          </cell>
          <cell r="W710" t="str">
            <v>Fysieke bedrijfsinfrastructuur</v>
          </cell>
        </row>
        <row r="711">
          <cell r="A711">
            <v>6224000</v>
          </cell>
          <cell r="B711" t="str">
            <v>Groot Agteveld: Onvoorzien /risicoreservering</v>
          </cell>
          <cell r="C711" t="str">
            <v>K</v>
          </cell>
          <cell r="D711">
            <v>2017</v>
          </cell>
          <cell r="E711">
            <v>2099</v>
          </cell>
          <cell r="F711">
            <v>0</v>
          </cell>
          <cell r="G711" t="str">
            <v>O</v>
          </cell>
          <cell r="H711"/>
          <cell r="I711"/>
          <cell r="J711">
            <v>6</v>
          </cell>
          <cell r="K711">
            <v>0</v>
          </cell>
          <cell r="L711"/>
          <cell r="M711"/>
          <cell r="N711"/>
          <cell r="O711"/>
          <cell r="P711"/>
          <cell r="Q711"/>
          <cell r="R711"/>
          <cell r="S711"/>
          <cell r="T711" t="str">
            <v>N</v>
          </cell>
          <cell r="U711" t="str">
            <v>J</v>
          </cell>
          <cell r="V711" t="str">
            <v>8.1</v>
          </cell>
          <cell r="W711" t="str">
            <v>Ruimte en leefomgeving</v>
          </cell>
        </row>
        <row r="712">
          <cell r="A712">
            <v>6224010</v>
          </cell>
          <cell r="B712" t="str">
            <v>Groot Agteveld: MB planvoorbereiding</v>
          </cell>
          <cell r="C712" t="str">
            <v>K</v>
          </cell>
          <cell r="D712">
            <v>2017</v>
          </cell>
          <cell r="E712">
            <v>2099</v>
          </cell>
          <cell r="F712">
            <v>0</v>
          </cell>
          <cell r="G712" t="str">
            <v>O</v>
          </cell>
          <cell r="H712"/>
          <cell r="I712"/>
          <cell r="J712">
            <v>6</v>
          </cell>
          <cell r="K712">
            <v>0</v>
          </cell>
          <cell r="L712"/>
          <cell r="M712"/>
          <cell r="N712"/>
          <cell r="O712"/>
          <cell r="P712"/>
          <cell r="Q712"/>
          <cell r="R712"/>
          <cell r="S712"/>
          <cell r="T712" t="str">
            <v>N</v>
          </cell>
          <cell r="U712" t="str">
            <v>J</v>
          </cell>
          <cell r="V712" t="str">
            <v>8.1</v>
          </cell>
          <cell r="W712" t="str">
            <v>Ruimte en leefomgeving</v>
          </cell>
        </row>
        <row r="713">
          <cell r="A713">
            <v>6224020</v>
          </cell>
          <cell r="B713" t="str">
            <v>Groot Agteveld: Bijdrage infrastr. maatr. (lasten)</v>
          </cell>
          <cell r="C713" t="str">
            <v>K</v>
          </cell>
          <cell r="D713">
            <v>2018</v>
          </cell>
          <cell r="E713">
            <v>2099</v>
          </cell>
          <cell r="F713">
            <v>0</v>
          </cell>
          <cell r="G713" t="str">
            <v>O</v>
          </cell>
          <cell r="H713"/>
          <cell r="I713"/>
          <cell r="J713">
            <v>6</v>
          </cell>
          <cell r="K713">
            <v>0</v>
          </cell>
          <cell r="L713"/>
          <cell r="M713"/>
          <cell r="N713"/>
          <cell r="O713"/>
          <cell r="P713"/>
          <cell r="Q713"/>
          <cell r="R713"/>
          <cell r="S713"/>
          <cell r="T713" t="str">
            <v>N</v>
          </cell>
          <cell r="U713" t="str">
            <v>J</v>
          </cell>
          <cell r="V713" t="str">
            <v>8.1</v>
          </cell>
          <cell r="W713" t="str">
            <v>Ruimte en leefomgeving</v>
          </cell>
        </row>
        <row r="714">
          <cell r="A714">
            <v>6224040</v>
          </cell>
          <cell r="B714" t="str">
            <v>Groot Agteveld: Bouwrijpmaken</v>
          </cell>
          <cell r="C714" t="str">
            <v>K</v>
          </cell>
          <cell r="D714">
            <v>2017</v>
          </cell>
          <cell r="E714">
            <v>2099</v>
          </cell>
          <cell r="F714">
            <v>0</v>
          </cell>
          <cell r="G714" t="str">
            <v>O</v>
          </cell>
          <cell r="H714"/>
          <cell r="I714"/>
          <cell r="J714">
            <v>6</v>
          </cell>
          <cell r="K714">
            <v>0</v>
          </cell>
          <cell r="L714"/>
          <cell r="M714"/>
          <cell r="N714"/>
          <cell r="O714"/>
          <cell r="P714"/>
          <cell r="Q714"/>
          <cell r="R714"/>
          <cell r="S714"/>
          <cell r="T714" t="str">
            <v>N</v>
          </cell>
          <cell r="U714" t="str">
            <v>J</v>
          </cell>
          <cell r="V714" t="str">
            <v>8.1</v>
          </cell>
          <cell r="W714" t="str">
            <v>Ruimte en leefomgeving</v>
          </cell>
        </row>
        <row r="715">
          <cell r="A715">
            <v>6224050</v>
          </cell>
          <cell r="B715" t="str">
            <v>Groot Agteveld: Subsidie leefbaarheid kleine kern</v>
          </cell>
          <cell r="C715" t="str">
            <v>K</v>
          </cell>
          <cell r="D715">
            <v>2017</v>
          </cell>
          <cell r="E715">
            <v>2099</v>
          </cell>
          <cell r="F715">
            <v>0</v>
          </cell>
          <cell r="G715" t="str">
            <v>O</v>
          </cell>
          <cell r="H715"/>
          <cell r="I715"/>
          <cell r="J715">
            <v>6</v>
          </cell>
          <cell r="K715">
            <v>0</v>
          </cell>
          <cell r="L715"/>
          <cell r="M715"/>
          <cell r="N715"/>
          <cell r="O715"/>
          <cell r="P715"/>
          <cell r="Q715"/>
          <cell r="R715"/>
          <cell r="S715"/>
          <cell r="T715" t="str">
            <v>N</v>
          </cell>
          <cell r="U715" t="str">
            <v>J</v>
          </cell>
          <cell r="V715" t="str">
            <v>8.1</v>
          </cell>
          <cell r="W715" t="str">
            <v>Ruimte en leefomgeving</v>
          </cell>
        </row>
        <row r="716">
          <cell r="A716">
            <v>6224060</v>
          </cell>
          <cell r="B716" t="str">
            <v>Groot Agteveld: Bijdrage planontw.kosten (ontv.)</v>
          </cell>
          <cell r="C716" t="str">
            <v>K</v>
          </cell>
          <cell r="D716">
            <v>2018</v>
          </cell>
          <cell r="E716">
            <v>2099</v>
          </cell>
          <cell r="F716">
            <v>0</v>
          </cell>
          <cell r="G716" t="str">
            <v>O</v>
          </cell>
          <cell r="H716"/>
          <cell r="I716"/>
          <cell r="J716">
            <v>6</v>
          </cell>
          <cell r="K716">
            <v>0</v>
          </cell>
          <cell r="L716"/>
          <cell r="M716"/>
          <cell r="N716"/>
          <cell r="O716"/>
          <cell r="P716"/>
          <cell r="Q716"/>
          <cell r="R716"/>
          <cell r="S716"/>
          <cell r="T716" t="str">
            <v>N</v>
          </cell>
          <cell r="U716" t="str">
            <v>J</v>
          </cell>
          <cell r="V716" t="str">
            <v>8.1</v>
          </cell>
          <cell r="W716" t="str">
            <v>Ruimte en leefomgeving</v>
          </cell>
        </row>
        <row r="717">
          <cell r="A717">
            <v>6224070</v>
          </cell>
          <cell r="B717" t="str">
            <v>Groot Agteveld: Bijdrage infrastr.maatr. (ontv.)</v>
          </cell>
          <cell r="C717" t="str">
            <v>K</v>
          </cell>
          <cell r="D717">
            <v>2018</v>
          </cell>
          <cell r="E717">
            <v>2099</v>
          </cell>
          <cell r="F717">
            <v>0</v>
          </cell>
          <cell r="G717" t="str">
            <v>O</v>
          </cell>
          <cell r="H717"/>
          <cell r="I717"/>
          <cell r="J717">
            <v>6</v>
          </cell>
          <cell r="K717">
            <v>0</v>
          </cell>
          <cell r="L717"/>
          <cell r="M717"/>
          <cell r="N717"/>
          <cell r="O717"/>
          <cell r="P717"/>
          <cell r="Q717"/>
          <cell r="R717"/>
          <cell r="S717"/>
          <cell r="T717" t="str">
            <v>N</v>
          </cell>
          <cell r="U717" t="str">
            <v>J</v>
          </cell>
          <cell r="V717" t="str">
            <v>8.1</v>
          </cell>
          <cell r="W717" t="str">
            <v>Ruimte en leefomgeving</v>
          </cell>
        </row>
        <row r="718">
          <cell r="A718">
            <v>6224080</v>
          </cell>
          <cell r="B718" t="str">
            <v>Groot Agteveld: Overige inkomsten</v>
          </cell>
          <cell r="C718" t="str">
            <v>K</v>
          </cell>
          <cell r="D718">
            <v>2017</v>
          </cell>
          <cell r="E718">
            <v>2099</v>
          </cell>
          <cell r="F718">
            <v>0</v>
          </cell>
          <cell r="G718" t="str">
            <v>O</v>
          </cell>
          <cell r="H718"/>
          <cell r="I718"/>
          <cell r="J718">
            <v>6</v>
          </cell>
          <cell r="K718">
            <v>0</v>
          </cell>
          <cell r="L718"/>
          <cell r="M718"/>
          <cell r="N718"/>
          <cell r="O718"/>
          <cell r="P718"/>
          <cell r="Q718"/>
          <cell r="R718"/>
          <cell r="S718"/>
          <cell r="T718" t="str">
            <v>N</v>
          </cell>
          <cell r="U718" t="str">
            <v>J</v>
          </cell>
          <cell r="V718" t="str">
            <v>8.1</v>
          </cell>
          <cell r="W718" t="str">
            <v>Ruimte en leefomgeving</v>
          </cell>
        </row>
        <row r="719">
          <cell r="A719">
            <v>6224090</v>
          </cell>
          <cell r="B719" t="str">
            <v>Groot Agteveld: Bijdrage aan/van voorzieningen</v>
          </cell>
          <cell r="C719" t="str">
            <v>K</v>
          </cell>
          <cell r="D719">
            <v>2017</v>
          </cell>
          <cell r="E719">
            <v>2099</v>
          </cell>
          <cell r="F719">
            <v>0</v>
          </cell>
          <cell r="G719" t="str">
            <v>O</v>
          </cell>
          <cell r="H719"/>
          <cell r="I719"/>
          <cell r="J719">
            <v>6</v>
          </cell>
          <cell r="K719">
            <v>0</v>
          </cell>
          <cell r="L719"/>
          <cell r="M719"/>
          <cell r="N719"/>
          <cell r="O719"/>
          <cell r="P719"/>
          <cell r="Q719"/>
          <cell r="R719"/>
          <cell r="S719"/>
          <cell r="T719" t="str">
            <v>N</v>
          </cell>
          <cell r="U719" t="str">
            <v>J</v>
          </cell>
          <cell r="V719" t="str">
            <v>8.1</v>
          </cell>
          <cell r="W719" t="str">
            <v>Ruimte en leefomgeving</v>
          </cell>
        </row>
        <row r="720">
          <cell r="A720">
            <v>6226000</v>
          </cell>
          <cell r="B720" t="str">
            <v>Leusden-Zuid: Onvoorzien/risicoreservering</v>
          </cell>
          <cell r="C720" t="str">
            <v>K</v>
          </cell>
          <cell r="D720">
            <v>2017</v>
          </cell>
          <cell r="E720">
            <v>2099</v>
          </cell>
          <cell r="F720">
            <v>0</v>
          </cell>
          <cell r="G720" t="str">
            <v>O</v>
          </cell>
          <cell r="H720"/>
          <cell r="I720"/>
          <cell r="J720">
            <v>6</v>
          </cell>
          <cell r="K720">
            <v>0</v>
          </cell>
          <cell r="L720"/>
          <cell r="M720"/>
          <cell r="N720"/>
          <cell r="O720"/>
          <cell r="P720"/>
          <cell r="Q720"/>
          <cell r="R720"/>
          <cell r="S720"/>
          <cell r="T720" t="str">
            <v>N</v>
          </cell>
          <cell r="U720" t="str">
            <v>J</v>
          </cell>
          <cell r="V720" t="str">
            <v>8.2</v>
          </cell>
          <cell r="W720" t="str">
            <v>Grondexploitatie (niet-bedrijventerreinen)</v>
          </cell>
        </row>
        <row r="721">
          <cell r="A721">
            <v>6226010</v>
          </cell>
          <cell r="B721" t="str">
            <v>Leusden-Zuid: MB planvoorbereiding</v>
          </cell>
          <cell r="C721" t="str">
            <v>K</v>
          </cell>
          <cell r="D721">
            <v>2017</v>
          </cell>
          <cell r="E721">
            <v>2022</v>
          </cell>
          <cell r="F721">
            <v>1</v>
          </cell>
          <cell r="G721" t="str">
            <v>O</v>
          </cell>
          <cell r="H721"/>
          <cell r="I721"/>
          <cell r="J721">
            <v>6</v>
          </cell>
          <cell r="K721">
            <v>0</v>
          </cell>
          <cell r="L721"/>
          <cell r="M721"/>
          <cell r="N721"/>
          <cell r="O721"/>
          <cell r="P721"/>
          <cell r="Q721"/>
          <cell r="R721"/>
          <cell r="S721"/>
          <cell r="T721" t="str">
            <v>N</v>
          </cell>
          <cell r="U721" t="str">
            <v>J</v>
          </cell>
          <cell r="V721" t="str">
            <v>8.2</v>
          </cell>
          <cell r="W721" t="str">
            <v>Grondexploitatie (niet-bedrijventerreinen)</v>
          </cell>
        </row>
        <row r="722">
          <cell r="A722">
            <v>6226011</v>
          </cell>
          <cell r="B722" t="str">
            <v>Leusden-Zuid: Extra kosten duurzaamheidseisen</v>
          </cell>
          <cell r="C722" t="str">
            <v>K</v>
          </cell>
          <cell r="D722">
            <v>2017</v>
          </cell>
          <cell r="E722">
            <v>2022</v>
          </cell>
          <cell r="F722">
            <v>1</v>
          </cell>
          <cell r="G722" t="str">
            <v>O</v>
          </cell>
          <cell r="H722"/>
          <cell r="I722"/>
          <cell r="J722">
            <v>6</v>
          </cell>
          <cell r="K722">
            <v>0</v>
          </cell>
          <cell r="L722"/>
          <cell r="M722"/>
          <cell r="N722"/>
          <cell r="O722"/>
          <cell r="P722"/>
          <cell r="Q722"/>
          <cell r="R722"/>
          <cell r="S722"/>
          <cell r="T722" t="str">
            <v>N</v>
          </cell>
          <cell r="U722" t="str">
            <v>J</v>
          </cell>
          <cell r="V722" t="str">
            <v>8.2</v>
          </cell>
          <cell r="W722" t="str">
            <v>Grondexploitatie (niet-bedrijventerreinen)</v>
          </cell>
        </row>
        <row r="723">
          <cell r="A723">
            <v>6226020</v>
          </cell>
          <cell r="B723" t="str">
            <v>Leusden-Zuid: Compensatie bomen</v>
          </cell>
          <cell r="C723" t="str">
            <v>K</v>
          </cell>
          <cell r="D723">
            <v>2018</v>
          </cell>
          <cell r="E723">
            <v>2022</v>
          </cell>
          <cell r="F723">
            <v>1</v>
          </cell>
          <cell r="G723" t="str">
            <v>O</v>
          </cell>
          <cell r="H723"/>
          <cell r="I723"/>
          <cell r="J723">
            <v>6</v>
          </cell>
          <cell r="K723">
            <v>0</v>
          </cell>
          <cell r="L723"/>
          <cell r="M723"/>
          <cell r="N723"/>
          <cell r="O723"/>
          <cell r="P723"/>
          <cell r="Q723"/>
          <cell r="R723"/>
          <cell r="S723"/>
          <cell r="T723" t="str">
            <v>N</v>
          </cell>
          <cell r="U723" t="str">
            <v>J</v>
          </cell>
          <cell r="V723" t="str">
            <v>8.2</v>
          </cell>
          <cell r="W723" t="str">
            <v>Grondexploitatie (niet-bedrijventerreinen)</v>
          </cell>
        </row>
        <row r="724">
          <cell r="A724">
            <v>6226030</v>
          </cell>
          <cell r="B724" t="str">
            <v>Leusden-Zuid: Openbare verlichting</v>
          </cell>
          <cell r="C724" t="str">
            <v>K</v>
          </cell>
          <cell r="D724">
            <v>2018</v>
          </cell>
          <cell r="E724">
            <v>2022</v>
          </cell>
          <cell r="F724">
            <v>1</v>
          </cell>
          <cell r="G724" t="str">
            <v>O</v>
          </cell>
          <cell r="H724"/>
          <cell r="I724"/>
          <cell r="J724">
            <v>6</v>
          </cell>
          <cell r="K724">
            <v>0</v>
          </cell>
          <cell r="L724"/>
          <cell r="M724"/>
          <cell r="N724"/>
          <cell r="O724"/>
          <cell r="P724"/>
          <cell r="Q724"/>
          <cell r="R724"/>
          <cell r="S724"/>
          <cell r="T724" t="str">
            <v>N</v>
          </cell>
          <cell r="U724" t="str">
            <v>J</v>
          </cell>
          <cell r="V724" t="str">
            <v>8.2</v>
          </cell>
          <cell r="W724" t="str">
            <v>Grondexploitatie (niet-bedrijventerreinen)</v>
          </cell>
        </row>
        <row r="725">
          <cell r="A725">
            <v>6226040</v>
          </cell>
          <cell r="B725" t="str">
            <v>Leusden-Zuid: Woonrijpmaken</v>
          </cell>
          <cell r="C725" t="str">
            <v>K</v>
          </cell>
          <cell r="D725">
            <v>2017</v>
          </cell>
          <cell r="E725">
            <v>2022</v>
          </cell>
          <cell r="F725">
            <v>1</v>
          </cell>
          <cell r="G725" t="str">
            <v>O</v>
          </cell>
          <cell r="H725"/>
          <cell r="I725"/>
          <cell r="J725">
            <v>6</v>
          </cell>
          <cell r="K725">
            <v>0</v>
          </cell>
          <cell r="L725"/>
          <cell r="M725"/>
          <cell r="N725"/>
          <cell r="O725"/>
          <cell r="P725"/>
          <cell r="Q725"/>
          <cell r="R725"/>
          <cell r="S725"/>
          <cell r="T725" t="str">
            <v>N</v>
          </cell>
          <cell r="U725" t="str">
            <v>J</v>
          </cell>
          <cell r="V725" t="str">
            <v>8.2</v>
          </cell>
          <cell r="W725" t="str">
            <v>Grondexploitatie (niet-bedrijventerreinen)</v>
          </cell>
        </row>
        <row r="726">
          <cell r="A726">
            <v>6226045</v>
          </cell>
          <cell r="B726" t="str">
            <v>Leusden-Zuid: Speelplek</v>
          </cell>
          <cell r="C726" t="str">
            <v>K</v>
          </cell>
          <cell r="D726">
            <v>2018</v>
          </cell>
          <cell r="E726">
            <v>2022</v>
          </cell>
          <cell r="F726">
            <v>1</v>
          </cell>
          <cell r="G726" t="str">
            <v>O</v>
          </cell>
          <cell r="H726"/>
          <cell r="I726"/>
          <cell r="J726">
            <v>6</v>
          </cell>
          <cell r="K726">
            <v>0</v>
          </cell>
          <cell r="L726"/>
          <cell r="M726"/>
          <cell r="N726"/>
          <cell r="O726"/>
          <cell r="P726"/>
          <cell r="Q726"/>
          <cell r="R726"/>
          <cell r="S726"/>
          <cell r="T726" t="str">
            <v>N</v>
          </cell>
          <cell r="U726" t="str">
            <v>J</v>
          </cell>
          <cell r="V726" t="str">
            <v>8.2</v>
          </cell>
          <cell r="W726" t="str">
            <v>Grondexploitatie (niet-bedrijventerreinen)</v>
          </cell>
        </row>
        <row r="727">
          <cell r="A727">
            <v>6226050</v>
          </cell>
          <cell r="B727" t="str">
            <v>Leusden-Zuid: Grondverkopen</v>
          </cell>
          <cell r="C727" t="str">
            <v>K</v>
          </cell>
          <cell r="D727">
            <v>2017</v>
          </cell>
          <cell r="E727">
            <v>2022</v>
          </cell>
          <cell r="F727">
            <v>1</v>
          </cell>
          <cell r="G727" t="str">
            <v>O</v>
          </cell>
          <cell r="H727"/>
          <cell r="I727"/>
          <cell r="J727">
            <v>6</v>
          </cell>
          <cell r="K727">
            <v>0</v>
          </cell>
          <cell r="L727"/>
          <cell r="M727"/>
          <cell r="N727"/>
          <cell r="O727"/>
          <cell r="P727"/>
          <cell r="Q727"/>
          <cell r="R727"/>
          <cell r="S727"/>
          <cell r="T727" t="str">
            <v>N</v>
          </cell>
          <cell r="U727" t="str">
            <v>J</v>
          </cell>
          <cell r="V727" t="str">
            <v>8.2</v>
          </cell>
          <cell r="W727" t="str">
            <v>Grondexploitatie (niet-bedrijventerreinen)</v>
          </cell>
        </row>
        <row r="728">
          <cell r="A728">
            <v>6226060</v>
          </cell>
          <cell r="B728" t="str">
            <v>Leusden-Zuid: Beheer</v>
          </cell>
          <cell r="C728" t="str">
            <v>K</v>
          </cell>
          <cell r="D728">
            <v>2017</v>
          </cell>
          <cell r="E728">
            <v>2022</v>
          </cell>
          <cell r="F728">
            <v>1</v>
          </cell>
          <cell r="G728" t="str">
            <v>O</v>
          </cell>
          <cell r="H728"/>
          <cell r="I728"/>
          <cell r="J728">
            <v>6</v>
          </cell>
          <cell r="K728">
            <v>0</v>
          </cell>
          <cell r="L728"/>
          <cell r="M728"/>
          <cell r="N728"/>
          <cell r="O728"/>
          <cell r="P728"/>
          <cell r="Q728"/>
          <cell r="R728"/>
          <cell r="S728"/>
          <cell r="T728" t="str">
            <v>N</v>
          </cell>
          <cell r="U728" t="str">
            <v>J</v>
          </cell>
          <cell r="V728" t="str">
            <v>8.2</v>
          </cell>
          <cell r="W728" t="str">
            <v>Grondexploitatie (niet-bedrijventerreinen)</v>
          </cell>
        </row>
        <row r="729">
          <cell r="A729">
            <v>6226070</v>
          </cell>
          <cell r="B729" t="str">
            <v>Leusden-Zuid: VAT</v>
          </cell>
          <cell r="C729" t="str">
            <v>K</v>
          </cell>
          <cell r="D729">
            <v>2018</v>
          </cell>
          <cell r="E729">
            <v>2022</v>
          </cell>
          <cell r="F729">
            <v>1</v>
          </cell>
          <cell r="G729" t="str">
            <v>O</v>
          </cell>
          <cell r="H729"/>
          <cell r="I729"/>
          <cell r="J729">
            <v>6</v>
          </cell>
          <cell r="K729">
            <v>0</v>
          </cell>
          <cell r="L729"/>
          <cell r="M729"/>
          <cell r="N729"/>
          <cell r="O729"/>
          <cell r="P729"/>
          <cell r="Q729"/>
          <cell r="R729"/>
          <cell r="S729"/>
          <cell r="T729" t="str">
            <v>N</v>
          </cell>
          <cell r="U729" t="str">
            <v>J</v>
          </cell>
          <cell r="V729" t="str">
            <v>8.2</v>
          </cell>
          <cell r="W729" t="str">
            <v>Grondexploitatie (niet-bedrijventerreinen)</v>
          </cell>
        </row>
        <row r="730">
          <cell r="A730">
            <v>6226090</v>
          </cell>
          <cell r="B730" t="str">
            <v>Leusden-Zuid: Bijdrage aan/van voorzieningen</v>
          </cell>
          <cell r="C730" t="str">
            <v>K</v>
          </cell>
          <cell r="D730">
            <v>2020</v>
          </cell>
          <cell r="E730">
            <v>2022</v>
          </cell>
          <cell r="F730">
            <v>1</v>
          </cell>
          <cell r="G730" t="str">
            <v>O</v>
          </cell>
          <cell r="H730"/>
          <cell r="I730"/>
          <cell r="J730">
            <v>6</v>
          </cell>
          <cell r="K730">
            <v>0</v>
          </cell>
          <cell r="L730"/>
          <cell r="M730"/>
          <cell r="N730"/>
          <cell r="O730"/>
          <cell r="P730"/>
          <cell r="Q730"/>
          <cell r="R730"/>
          <cell r="S730"/>
          <cell r="T730" t="str">
            <v>N</v>
          </cell>
          <cell r="U730" t="str">
            <v>J</v>
          </cell>
          <cell r="V730" t="str">
            <v>3.2</v>
          </cell>
          <cell r="W730" t="str">
            <v>Fysieke bedrijfsinfrastructuur</v>
          </cell>
        </row>
        <row r="731">
          <cell r="A731">
            <v>6227060</v>
          </cell>
          <cell r="B731" t="str">
            <v>Mastenbroek II: Beheer</v>
          </cell>
          <cell r="C731" t="str">
            <v>K</v>
          </cell>
          <cell r="D731">
            <v>2017</v>
          </cell>
          <cell r="E731">
            <v>2099</v>
          </cell>
          <cell r="F731">
            <v>1</v>
          </cell>
          <cell r="G731" t="str">
            <v>O</v>
          </cell>
          <cell r="H731"/>
          <cell r="I731"/>
          <cell r="J731">
            <v>6</v>
          </cell>
          <cell r="K731">
            <v>0</v>
          </cell>
          <cell r="L731"/>
          <cell r="M731"/>
          <cell r="N731"/>
          <cell r="O731"/>
          <cell r="P731"/>
          <cell r="Q731"/>
          <cell r="R731"/>
          <cell r="S731"/>
          <cell r="T731" t="str">
            <v>N</v>
          </cell>
          <cell r="U731" t="str">
            <v>J</v>
          </cell>
          <cell r="V731" t="str">
            <v>8.2</v>
          </cell>
          <cell r="W731" t="str">
            <v>Grondexploitatie (niet-bedrijventerreinen)</v>
          </cell>
        </row>
        <row r="732">
          <cell r="A732">
            <v>6227100</v>
          </cell>
          <cell r="B732" t="str">
            <v>Mastenbroek II (GREX): Risicoreserv./onvoorzien</v>
          </cell>
          <cell r="C732" t="str">
            <v>K</v>
          </cell>
          <cell r="D732">
            <v>2021</v>
          </cell>
          <cell r="E732">
            <v>2099</v>
          </cell>
          <cell r="F732">
            <v>0</v>
          </cell>
          <cell r="G732" t="str">
            <v>O</v>
          </cell>
          <cell r="H732"/>
          <cell r="I732"/>
          <cell r="J732">
            <v>6</v>
          </cell>
          <cell r="K732">
            <v>0</v>
          </cell>
          <cell r="L732"/>
          <cell r="M732"/>
          <cell r="N732"/>
          <cell r="O732"/>
          <cell r="P732"/>
          <cell r="Q732"/>
          <cell r="R732"/>
          <cell r="S732"/>
          <cell r="T732" t="str">
            <v>N</v>
          </cell>
          <cell r="U732" t="str">
            <v>J</v>
          </cell>
          <cell r="V732" t="str">
            <v>8.2</v>
          </cell>
          <cell r="W732" t="str">
            <v>Grondexploitatie (niet-bedrijventerreinen)</v>
          </cell>
        </row>
        <row r="733">
          <cell r="A733">
            <v>6227110</v>
          </cell>
          <cell r="B733" t="str">
            <v>Mastenbroek II (GREX): Planvoorbereiding</v>
          </cell>
          <cell r="C733" t="str">
            <v>K</v>
          </cell>
          <cell r="D733">
            <v>2021</v>
          </cell>
          <cell r="E733">
            <v>2099</v>
          </cell>
          <cell r="F733">
            <v>0</v>
          </cell>
          <cell r="G733" t="str">
            <v>O</v>
          </cell>
          <cell r="H733"/>
          <cell r="I733"/>
          <cell r="J733">
            <v>6</v>
          </cell>
          <cell r="K733">
            <v>0</v>
          </cell>
          <cell r="L733"/>
          <cell r="M733"/>
          <cell r="N733"/>
          <cell r="O733"/>
          <cell r="P733"/>
          <cell r="Q733"/>
          <cell r="R733"/>
          <cell r="S733"/>
          <cell r="T733" t="str">
            <v>N</v>
          </cell>
          <cell r="U733" t="str">
            <v>J</v>
          </cell>
          <cell r="V733" t="str">
            <v>8.2</v>
          </cell>
          <cell r="W733" t="str">
            <v>Grondexploitatie (niet-bedrijventerreinen)</v>
          </cell>
        </row>
        <row r="734">
          <cell r="A734">
            <v>6227115</v>
          </cell>
          <cell r="B734" t="str">
            <v>Mastenbroek II (GREX): Planschade</v>
          </cell>
          <cell r="C734" t="str">
            <v>K</v>
          </cell>
          <cell r="D734">
            <v>2021</v>
          </cell>
          <cell r="E734">
            <v>2099</v>
          </cell>
          <cell r="F734">
            <v>0</v>
          </cell>
          <cell r="G734" t="str">
            <v>O</v>
          </cell>
          <cell r="H734"/>
          <cell r="I734"/>
          <cell r="J734">
            <v>6</v>
          </cell>
          <cell r="K734">
            <v>0</v>
          </cell>
          <cell r="L734"/>
          <cell r="M734"/>
          <cell r="N734"/>
          <cell r="O734"/>
          <cell r="P734"/>
          <cell r="Q734"/>
          <cell r="R734"/>
          <cell r="S734"/>
          <cell r="T734" t="str">
            <v>N</v>
          </cell>
          <cell r="U734" t="str">
            <v>J</v>
          </cell>
          <cell r="V734" t="str">
            <v>8.2</v>
          </cell>
          <cell r="W734" t="str">
            <v>Grondexploitatie (niet-bedrijventerreinen)</v>
          </cell>
        </row>
        <row r="735">
          <cell r="A735">
            <v>6227120</v>
          </cell>
          <cell r="B735" t="str">
            <v>Mastenbroek II (GREX): Verwerving</v>
          </cell>
          <cell r="C735" t="str">
            <v>K</v>
          </cell>
          <cell r="D735">
            <v>2021</v>
          </cell>
          <cell r="E735">
            <v>2099</v>
          </cell>
          <cell r="F735">
            <v>0</v>
          </cell>
          <cell r="G735" t="str">
            <v>O</v>
          </cell>
          <cell r="H735"/>
          <cell r="I735"/>
          <cell r="J735">
            <v>6</v>
          </cell>
          <cell r="K735">
            <v>0</v>
          </cell>
          <cell r="L735"/>
          <cell r="M735"/>
          <cell r="N735"/>
          <cell r="O735"/>
          <cell r="P735"/>
          <cell r="Q735"/>
          <cell r="R735"/>
          <cell r="S735"/>
          <cell r="T735" t="str">
            <v>N</v>
          </cell>
          <cell r="U735" t="str">
            <v>J</v>
          </cell>
          <cell r="V735" t="str">
            <v>8.2</v>
          </cell>
          <cell r="W735" t="str">
            <v>Grondexploitatie (niet-bedrijventerreinen)</v>
          </cell>
        </row>
        <row r="736">
          <cell r="A736">
            <v>6227130</v>
          </cell>
          <cell r="B736" t="str">
            <v>Mastenbroek II (GREX): Bouwrijpmaken</v>
          </cell>
          <cell r="C736" t="str">
            <v>K</v>
          </cell>
          <cell r="D736">
            <v>2021</v>
          </cell>
          <cell r="E736">
            <v>2099</v>
          </cell>
          <cell r="F736">
            <v>0</v>
          </cell>
          <cell r="G736" t="str">
            <v>O</v>
          </cell>
          <cell r="H736"/>
          <cell r="I736"/>
          <cell r="J736">
            <v>6</v>
          </cell>
          <cell r="K736">
            <v>0</v>
          </cell>
          <cell r="L736"/>
          <cell r="M736"/>
          <cell r="N736"/>
          <cell r="O736"/>
          <cell r="P736"/>
          <cell r="Q736"/>
          <cell r="R736"/>
          <cell r="S736"/>
          <cell r="T736" t="str">
            <v>N</v>
          </cell>
          <cell r="U736" t="str">
            <v>J</v>
          </cell>
          <cell r="V736" t="str">
            <v>8.2</v>
          </cell>
          <cell r="W736" t="str">
            <v>Grondexploitatie (niet-bedrijventerreinen)</v>
          </cell>
        </row>
        <row r="737">
          <cell r="A737">
            <v>6227140</v>
          </cell>
          <cell r="B737" t="str">
            <v>Mastenbroek II (GREX): Woonrijpmaken</v>
          </cell>
          <cell r="C737" t="str">
            <v>K</v>
          </cell>
          <cell r="D737">
            <v>2021</v>
          </cell>
          <cell r="E737">
            <v>2099</v>
          </cell>
          <cell r="F737">
            <v>0</v>
          </cell>
          <cell r="G737" t="str">
            <v>O</v>
          </cell>
          <cell r="H737"/>
          <cell r="I737"/>
          <cell r="J737">
            <v>6</v>
          </cell>
          <cell r="K737">
            <v>0</v>
          </cell>
          <cell r="L737"/>
          <cell r="M737"/>
          <cell r="N737"/>
          <cell r="O737"/>
          <cell r="P737"/>
          <cell r="Q737"/>
          <cell r="R737"/>
          <cell r="S737"/>
          <cell r="T737" t="str">
            <v>N</v>
          </cell>
          <cell r="U737" t="str">
            <v>J</v>
          </cell>
          <cell r="V737" t="str">
            <v>8.2</v>
          </cell>
          <cell r="W737" t="str">
            <v>Grondexploitatie (niet-bedrijventerreinen)</v>
          </cell>
        </row>
        <row r="738">
          <cell r="A738">
            <v>6227150</v>
          </cell>
          <cell r="B738" t="str">
            <v>Mastenbroek II (GREX): Milieu</v>
          </cell>
          <cell r="C738" t="str">
            <v>K</v>
          </cell>
          <cell r="D738">
            <v>2021</v>
          </cell>
          <cell r="E738">
            <v>2099</v>
          </cell>
          <cell r="F738">
            <v>0</v>
          </cell>
          <cell r="G738" t="str">
            <v>O</v>
          </cell>
          <cell r="H738"/>
          <cell r="I738"/>
          <cell r="J738">
            <v>6</v>
          </cell>
          <cell r="K738">
            <v>0</v>
          </cell>
          <cell r="L738"/>
          <cell r="M738"/>
          <cell r="N738"/>
          <cell r="O738"/>
          <cell r="P738"/>
          <cell r="Q738"/>
          <cell r="R738"/>
          <cell r="S738"/>
          <cell r="T738" t="str">
            <v>N</v>
          </cell>
          <cell r="U738" t="str">
            <v>J</v>
          </cell>
          <cell r="V738" t="str">
            <v>8.2</v>
          </cell>
          <cell r="W738" t="str">
            <v>Grondexploitatie (niet-bedrijventerreinen)</v>
          </cell>
        </row>
        <row r="739">
          <cell r="A739">
            <v>6227160</v>
          </cell>
          <cell r="B739" t="str">
            <v>Mastenbroek II (GREX): Beheer</v>
          </cell>
          <cell r="C739" t="str">
            <v>K</v>
          </cell>
          <cell r="D739">
            <v>2021</v>
          </cell>
          <cell r="E739">
            <v>2099</v>
          </cell>
          <cell r="F739">
            <v>0</v>
          </cell>
          <cell r="G739" t="str">
            <v>O</v>
          </cell>
          <cell r="H739"/>
          <cell r="I739"/>
          <cell r="J739">
            <v>6</v>
          </cell>
          <cell r="K739">
            <v>0</v>
          </cell>
          <cell r="L739"/>
          <cell r="M739"/>
          <cell r="N739"/>
          <cell r="O739"/>
          <cell r="P739"/>
          <cell r="Q739"/>
          <cell r="R739"/>
          <cell r="S739"/>
          <cell r="T739" t="str">
            <v>N</v>
          </cell>
          <cell r="U739" t="str">
            <v>J</v>
          </cell>
          <cell r="V739" t="str">
            <v>8.2</v>
          </cell>
          <cell r="W739" t="str">
            <v>Grondexploitatie (niet-bedrijventerreinen)</v>
          </cell>
        </row>
        <row r="740">
          <cell r="A740">
            <v>6227170</v>
          </cell>
          <cell r="B740" t="str">
            <v>Mastenbroek II (GREX): VAT</v>
          </cell>
          <cell r="C740" t="str">
            <v>K</v>
          </cell>
          <cell r="D740">
            <v>2021</v>
          </cell>
          <cell r="E740">
            <v>2099</v>
          </cell>
          <cell r="F740">
            <v>0</v>
          </cell>
          <cell r="G740" t="str">
            <v>O</v>
          </cell>
          <cell r="H740"/>
          <cell r="I740"/>
          <cell r="J740">
            <v>6</v>
          </cell>
          <cell r="K740">
            <v>0</v>
          </cell>
          <cell r="L740"/>
          <cell r="M740"/>
          <cell r="N740"/>
          <cell r="O740"/>
          <cell r="P740"/>
          <cell r="Q740"/>
          <cell r="R740"/>
          <cell r="S740"/>
          <cell r="T740" t="str">
            <v>N</v>
          </cell>
          <cell r="U740" t="str">
            <v>J</v>
          </cell>
          <cell r="V740" t="str">
            <v>8.2</v>
          </cell>
          <cell r="W740" t="str">
            <v>Grondexploitatie (niet-bedrijventerreinen)</v>
          </cell>
        </row>
        <row r="741">
          <cell r="A741">
            <v>6227180</v>
          </cell>
          <cell r="B741" t="str">
            <v>Mastenbroek II (GREX): Grondverkopen</v>
          </cell>
          <cell r="C741" t="str">
            <v>K</v>
          </cell>
          <cell r="D741">
            <v>2021</v>
          </cell>
          <cell r="E741">
            <v>2099</v>
          </cell>
          <cell r="F741">
            <v>0</v>
          </cell>
          <cell r="G741" t="str">
            <v>O</v>
          </cell>
          <cell r="H741"/>
          <cell r="I741"/>
          <cell r="J741">
            <v>6</v>
          </cell>
          <cell r="K741">
            <v>0</v>
          </cell>
          <cell r="L741"/>
          <cell r="M741"/>
          <cell r="N741"/>
          <cell r="O741"/>
          <cell r="P741"/>
          <cell r="Q741"/>
          <cell r="R741"/>
          <cell r="S741"/>
          <cell r="T741" t="str">
            <v>N</v>
          </cell>
          <cell r="U741" t="str">
            <v>J</v>
          </cell>
          <cell r="V741" t="str">
            <v>8.2</v>
          </cell>
          <cell r="W741" t="str">
            <v>Grondexploitatie (niet-bedrijventerreinen)</v>
          </cell>
        </row>
        <row r="742">
          <cell r="A742">
            <v>6227190</v>
          </cell>
          <cell r="B742" t="str">
            <v>Mastenbroek II (GREX): Bijdragen derden</v>
          </cell>
          <cell r="C742" t="str">
            <v>K</v>
          </cell>
          <cell r="D742">
            <v>2021</v>
          </cell>
          <cell r="E742">
            <v>2099</v>
          </cell>
          <cell r="F742">
            <v>0</v>
          </cell>
          <cell r="G742" t="str">
            <v>O</v>
          </cell>
          <cell r="H742"/>
          <cell r="I742"/>
          <cell r="J742">
            <v>6</v>
          </cell>
          <cell r="K742">
            <v>0</v>
          </cell>
          <cell r="L742"/>
          <cell r="M742"/>
          <cell r="N742"/>
          <cell r="O742"/>
          <cell r="P742"/>
          <cell r="Q742"/>
          <cell r="R742"/>
          <cell r="S742"/>
          <cell r="T742" t="str">
            <v>N</v>
          </cell>
          <cell r="U742" t="str">
            <v>J</v>
          </cell>
          <cell r="V742" t="str">
            <v>8.2</v>
          </cell>
          <cell r="W742" t="str">
            <v>Grondexploitatie (niet-bedrijventerreinen)</v>
          </cell>
        </row>
        <row r="743">
          <cell r="A743">
            <v>6227200</v>
          </cell>
          <cell r="B743" t="str">
            <v>Mastenbroek II (FAC): Risicoreserv./onvoorzien</v>
          </cell>
          <cell r="C743" t="str">
            <v>K</v>
          </cell>
          <cell r="D743">
            <v>2021</v>
          </cell>
          <cell r="E743">
            <v>2099</v>
          </cell>
          <cell r="F743">
            <v>0</v>
          </cell>
          <cell r="G743" t="str">
            <v>O</v>
          </cell>
          <cell r="H743"/>
          <cell r="I743"/>
          <cell r="J743">
            <v>6</v>
          </cell>
          <cell r="K743">
            <v>0</v>
          </cell>
          <cell r="L743"/>
          <cell r="M743"/>
          <cell r="N743"/>
          <cell r="O743"/>
          <cell r="P743"/>
          <cell r="Q743"/>
          <cell r="R743"/>
          <cell r="S743"/>
          <cell r="T743" t="str">
            <v>N</v>
          </cell>
          <cell r="U743" t="str">
            <v>J</v>
          </cell>
          <cell r="V743" t="str">
            <v>8.1</v>
          </cell>
          <cell r="W743" t="str">
            <v>Ruimte en leefomgeving</v>
          </cell>
        </row>
        <row r="744">
          <cell r="A744">
            <v>6227210</v>
          </cell>
          <cell r="B744" t="str">
            <v>Mastenbroek II (FAC): Planvoorbereiding</v>
          </cell>
          <cell r="C744" t="str">
            <v>K</v>
          </cell>
          <cell r="D744">
            <v>2021</v>
          </cell>
          <cell r="E744">
            <v>2099</v>
          </cell>
          <cell r="F744">
            <v>0</v>
          </cell>
          <cell r="G744" t="str">
            <v>O</v>
          </cell>
          <cell r="H744"/>
          <cell r="I744"/>
          <cell r="J744">
            <v>6</v>
          </cell>
          <cell r="K744">
            <v>0</v>
          </cell>
          <cell r="L744"/>
          <cell r="M744"/>
          <cell r="N744"/>
          <cell r="O744"/>
          <cell r="P744"/>
          <cell r="Q744"/>
          <cell r="R744"/>
          <cell r="S744"/>
          <cell r="T744" t="str">
            <v>N</v>
          </cell>
          <cell r="U744" t="str">
            <v>J</v>
          </cell>
          <cell r="V744" t="str">
            <v>8.1</v>
          </cell>
          <cell r="W744" t="str">
            <v>Ruimte en leefomgeving</v>
          </cell>
        </row>
        <row r="745">
          <cell r="A745">
            <v>6227230</v>
          </cell>
          <cell r="B745" t="str">
            <v>Mastenbroek II (FAC): Bouwrijpmaken</v>
          </cell>
          <cell r="C745" t="str">
            <v>K</v>
          </cell>
          <cell r="D745">
            <v>2021</v>
          </cell>
          <cell r="E745">
            <v>2099</v>
          </cell>
          <cell r="F745">
            <v>0</v>
          </cell>
          <cell r="G745" t="str">
            <v>O</v>
          </cell>
          <cell r="H745"/>
          <cell r="I745"/>
          <cell r="J745">
            <v>6</v>
          </cell>
          <cell r="K745">
            <v>0</v>
          </cell>
          <cell r="L745"/>
          <cell r="M745"/>
          <cell r="N745"/>
          <cell r="O745"/>
          <cell r="P745"/>
          <cell r="Q745"/>
          <cell r="R745"/>
          <cell r="S745"/>
          <cell r="T745" t="str">
            <v>N</v>
          </cell>
          <cell r="U745" t="str">
            <v>J</v>
          </cell>
          <cell r="V745" t="str">
            <v>8.1</v>
          </cell>
          <cell r="W745" t="str">
            <v>Ruimte en leefomgeving</v>
          </cell>
        </row>
        <row r="746">
          <cell r="A746">
            <v>6227240</v>
          </cell>
          <cell r="B746" t="str">
            <v>Mastenbroek II (FAC): Woonrijpmaken</v>
          </cell>
          <cell r="C746" t="str">
            <v>K</v>
          </cell>
          <cell r="D746">
            <v>2021</v>
          </cell>
          <cell r="E746">
            <v>2099</v>
          </cell>
          <cell r="F746">
            <v>0</v>
          </cell>
          <cell r="G746" t="str">
            <v>O</v>
          </cell>
          <cell r="H746"/>
          <cell r="I746"/>
          <cell r="J746">
            <v>6</v>
          </cell>
          <cell r="K746">
            <v>0</v>
          </cell>
          <cell r="L746"/>
          <cell r="M746"/>
          <cell r="N746"/>
          <cell r="O746"/>
          <cell r="P746"/>
          <cell r="Q746"/>
          <cell r="R746"/>
          <cell r="S746"/>
          <cell r="T746" t="str">
            <v>N</v>
          </cell>
          <cell r="U746" t="str">
            <v>J</v>
          </cell>
          <cell r="V746" t="str">
            <v>8.1</v>
          </cell>
          <cell r="W746" t="str">
            <v>Ruimte en leefomgeving</v>
          </cell>
        </row>
        <row r="747">
          <cell r="A747">
            <v>6227270</v>
          </cell>
          <cell r="B747" t="str">
            <v>Mastenbroek II (FAC): VAT</v>
          </cell>
          <cell r="C747" t="str">
            <v>K</v>
          </cell>
          <cell r="D747">
            <v>2021</v>
          </cell>
          <cell r="E747">
            <v>2099</v>
          </cell>
          <cell r="F747">
            <v>0</v>
          </cell>
          <cell r="G747" t="str">
            <v>O</v>
          </cell>
          <cell r="H747"/>
          <cell r="I747"/>
          <cell r="J747">
            <v>6</v>
          </cell>
          <cell r="K747">
            <v>0</v>
          </cell>
          <cell r="L747"/>
          <cell r="M747"/>
          <cell r="N747"/>
          <cell r="O747"/>
          <cell r="P747"/>
          <cell r="Q747"/>
          <cell r="R747"/>
          <cell r="S747"/>
          <cell r="T747" t="str">
            <v>N</v>
          </cell>
          <cell r="U747" t="str">
            <v>J</v>
          </cell>
          <cell r="V747" t="str">
            <v>8.1</v>
          </cell>
          <cell r="W747" t="str">
            <v>Ruimte en leefomgeving</v>
          </cell>
        </row>
        <row r="748">
          <cell r="A748">
            <v>6227280</v>
          </cell>
          <cell r="B748" t="str">
            <v>Mastenbroek II (FAC): Part. kavels de Alliantie</v>
          </cell>
          <cell r="C748" t="str">
            <v>K</v>
          </cell>
          <cell r="D748">
            <v>2024</v>
          </cell>
          <cell r="E748">
            <v>2099</v>
          </cell>
          <cell r="F748">
            <v>0</v>
          </cell>
          <cell r="G748" t="str">
            <v>O</v>
          </cell>
          <cell r="H748"/>
          <cell r="I748"/>
          <cell r="J748">
            <v>6</v>
          </cell>
          <cell r="K748">
            <v>0</v>
          </cell>
          <cell r="L748"/>
          <cell r="M748"/>
          <cell r="N748"/>
          <cell r="O748"/>
          <cell r="P748"/>
          <cell r="Q748"/>
          <cell r="R748"/>
          <cell r="S748"/>
          <cell r="T748" t="str">
            <v>N</v>
          </cell>
          <cell r="U748" t="str">
            <v>J</v>
          </cell>
          <cell r="V748" t="str">
            <v>8.1</v>
          </cell>
          <cell r="W748" t="str">
            <v>Ruimte en leefomgeving</v>
          </cell>
        </row>
        <row r="749">
          <cell r="A749">
            <v>6227290</v>
          </cell>
          <cell r="B749" t="str">
            <v>Mastenbroek II (FAC): Bijdragen derden</v>
          </cell>
          <cell r="C749" t="str">
            <v>K</v>
          </cell>
          <cell r="D749">
            <v>2021</v>
          </cell>
          <cell r="E749">
            <v>2099</v>
          </cell>
          <cell r="F749">
            <v>0</v>
          </cell>
          <cell r="G749" t="str">
            <v>O</v>
          </cell>
          <cell r="H749"/>
          <cell r="I749"/>
          <cell r="J749">
            <v>6</v>
          </cell>
          <cell r="K749">
            <v>0</v>
          </cell>
          <cell r="L749"/>
          <cell r="M749"/>
          <cell r="N749"/>
          <cell r="O749"/>
          <cell r="P749"/>
          <cell r="Q749"/>
          <cell r="R749"/>
          <cell r="S749"/>
          <cell r="T749" t="str">
            <v>N</v>
          </cell>
          <cell r="U749" t="str">
            <v>J</v>
          </cell>
          <cell r="V749" t="str">
            <v>8.1</v>
          </cell>
          <cell r="W749" t="str">
            <v>Ruimte en leefomgeving</v>
          </cell>
        </row>
        <row r="750">
          <cell r="A750">
            <v>6228000</v>
          </cell>
          <cell r="B750" t="str">
            <v>Hamersveldseweg: Onvoorzien/risicoreservering</v>
          </cell>
          <cell r="C750" t="str">
            <v>K</v>
          </cell>
          <cell r="D750">
            <v>2017</v>
          </cell>
          <cell r="E750">
            <v>2099</v>
          </cell>
          <cell r="F750">
            <v>0</v>
          </cell>
          <cell r="G750" t="str">
            <v>O</v>
          </cell>
          <cell r="H750"/>
          <cell r="I750"/>
          <cell r="J750">
            <v>6</v>
          </cell>
          <cell r="K750">
            <v>0</v>
          </cell>
          <cell r="L750"/>
          <cell r="M750"/>
          <cell r="N750"/>
          <cell r="O750"/>
          <cell r="P750"/>
          <cell r="Q750"/>
          <cell r="R750"/>
          <cell r="S750"/>
          <cell r="T750" t="str">
            <v>N</v>
          </cell>
          <cell r="U750" t="str">
            <v>J</v>
          </cell>
          <cell r="V750" t="str">
            <v>3.2</v>
          </cell>
          <cell r="W750" t="str">
            <v>Fysieke bedrijfsinfrastructuur</v>
          </cell>
        </row>
        <row r="751">
          <cell r="A751">
            <v>6228010</v>
          </cell>
          <cell r="B751" t="str">
            <v>Hamersveldseweg: Planontwikkeling</v>
          </cell>
          <cell r="C751" t="str">
            <v>K</v>
          </cell>
          <cell r="D751">
            <v>2017</v>
          </cell>
          <cell r="E751">
            <v>2099</v>
          </cell>
          <cell r="F751">
            <v>0</v>
          </cell>
          <cell r="G751" t="str">
            <v>O</v>
          </cell>
          <cell r="H751"/>
          <cell r="I751"/>
          <cell r="J751">
            <v>6</v>
          </cell>
          <cell r="K751">
            <v>0</v>
          </cell>
          <cell r="L751"/>
          <cell r="M751"/>
          <cell r="N751"/>
          <cell r="O751"/>
          <cell r="P751"/>
          <cell r="Q751"/>
          <cell r="R751"/>
          <cell r="S751"/>
          <cell r="T751" t="str">
            <v>N</v>
          </cell>
          <cell r="U751" t="str">
            <v>J</v>
          </cell>
          <cell r="V751" t="str">
            <v>3.2</v>
          </cell>
          <cell r="W751" t="str">
            <v>Fysieke bedrijfsinfrastructuur</v>
          </cell>
        </row>
        <row r="752">
          <cell r="A752">
            <v>6228030</v>
          </cell>
          <cell r="B752" t="str">
            <v>Hamersveldseweg: Bouwrijp maken</v>
          </cell>
          <cell r="C752" t="str">
            <v>K</v>
          </cell>
          <cell r="D752">
            <v>2017</v>
          </cell>
          <cell r="E752">
            <v>2099</v>
          </cell>
          <cell r="F752">
            <v>0</v>
          </cell>
          <cell r="G752" t="str">
            <v>O</v>
          </cell>
          <cell r="H752"/>
          <cell r="I752"/>
          <cell r="J752">
            <v>6</v>
          </cell>
          <cell r="K752">
            <v>0</v>
          </cell>
          <cell r="L752"/>
          <cell r="M752"/>
          <cell r="N752"/>
          <cell r="O752"/>
          <cell r="P752"/>
          <cell r="Q752"/>
          <cell r="R752"/>
          <cell r="S752"/>
          <cell r="T752" t="str">
            <v>N</v>
          </cell>
          <cell r="U752" t="str">
            <v>J</v>
          </cell>
          <cell r="V752" t="str">
            <v>3.2</v>
          </cell>
          <cell r="W752" t="str">
            <v>Fysieke bedrijfsinfrastructuur</v>
          </cell>
        </row>
        <row r="753">
          <cell r="A753">
            <v>6228040</v>
          </cell>
          <cell r="B753" t="str">
            <v>Hamersveldseweg: Woonrijp maken</v>
          </cell>
          <cell r="C753" t="str">
            <v>K</v>
          </cell>
          <cell r="D753">
            <v>2018</v>
          </cell>
          <cell r="E753">
            <v>2099</v>
          </cell>
          <cell r="F753">
            <v>0</v>
          </cell>
          <cell r="G753" t="str">
            <v>O</v>
          </cell>
          <cell r="H753"/>
          <cell r="I753"/>
          <cell r="J753">
            <v>6</v>
          </cell>
          <cell r="K753">
            <v>0</v>
          </cell>
          <cell r="L753"/>
          <cell r="M753"/>
          <cell r="N753"/>
          <cell r="O753"/>
          <cell r="P753"/>
          <cell r="Q753"/>
          <cell r="R753"/>
          <cell r="S753"/>
          <cell r="T753" t="str">
            <v>N</v>
          </cell>
          <cell r="U753" t="str">
            <v>J</v>
          </cell>
          <cell r="V753" t="str">
            <v>3.2</v>
          </cell>
          <cell r="W753" t="str">
            <v>Fysieke bedrijfsinfrastructuur</v>
          </cell>
        </row>
        <row r="754">
          <cell r="A754">
            <v>6228050</v>
          </cell>
          <cell r="B754" t="str">
            <v>Hamersveldseweg: Grondverkopen</v>
          </cell>
          <cell r="C754" t="str">
            <v>K</v>
          </cell>
          <cell r="D754">
            <v>2017</v>
          </cell>
          <cell r="E754">
            <v>2099</v>
          </cell>
          <cell r="F754">
            <v>0</v>
          </cell>
          <cell r="G754" t="str">
            <v>O</v>
          </cell>
          <cell r="H754"/>
          <cell r="I754"/>
          <cell r="J754">
            <v>6</v>
          </cell>
          <cell r="K754">
            <v>0</v>
          </cell>
          <cell r="L754"/>
          <cell r="M754"/>
          <cell r="N754"/>
          <cell r="O754"/>
          <cell r="P754"/>
          <cell r="Q754"/>
          <cell r="R754"/>
          <cell r="S754"/>
          <cell r="T754" t="str">
            <v>N</v>
          </cell>
          <cell r="U754" t="str">
            <v>J</v>
          </cell>
          <cell r="V754" t="str">
            <v>3.2</v>
          </cell>
          <cell r="W754" t="str">
            <v>Fysieke bedrijfsinfrastructuur</v>
          </cell>
        </row>
        <row r="755">
          <cell r="A755">
            <v>6228060</v>
          </cell>
          <cell r="B755" t="str">
            <v>Hamersveldseweg: Beheer baten &amp; lasten</v>
          </cell>
          <cell r="C755" t="str">
            <v>K</v>
          </cell>
          <cell r="D755">
            <v>2017</v>
          </cell>
          <cell r="E755">
            <v>2099</v>
          </cell>
          <cell r="F755">
            <v>0</v>
          </cell>
          <cell r="G755" t="str">
            <v>O</v>
          </cell>
          <cell r="H755"/>
          <cell r="I755"/>
          <cell r="J755">
            <v>6</v>
          </cell>
          <cell r="K755">
            <v>0</v>
          </cell>
          <cell r="L755"/>
          <cell r="M755"/>
          <cell r="N755"/>
          <cell r="O755"/>
          <cell r="P755"/>
          <cell r="Q755"/>
          <cell r="R755"/>
          <cell r="S755"/>
          <cell r="T755" t="str">
            <v>N</v>
          </cell>
          <cell r="U755" t="str">
            <v>J</v>
          </cell>
          <cell r="V755" t="str">
            <v>3.2</v>
          </cell>
          <cell r="W755" t="str">
            <v>Fysieke bedrijfsinfrastructuur</v>
          </cell>
        </row>
        <row r="756">
          <cell r="A756">
            <v>6228070</v>
          </cell>
          <cell r="B756" t="str">
            <v>Hamersveldseweg: VAT</v>
          </cell>
          <cell r="C756" t="str">
            <v>K</v>
          </cell>
          <cell r="D756">
            <v>2018</v>
          </cell>
          <cell r="E756">
            <v>2099</v>
          </cell>
          <cell r="F756">
            <v>0</v>
          </cell>
          <cell r="G756" t="str">
            <v>O</v>
          </cell>
          <cell r="H756"/>
          <cell r="I756"/>
          <cell r="J756">
            <v>6</v>
          </cell>
          <cell r="K756">
            <v>0</v>
          </cell>
          <cell r="L756"/>
          <cell r="M756"/>
          <cell r="N756"/>
          <cell r="O756"/>
          <cell r="P756"/>
          <cell r="Q756"/>
          <cell r="R756"/>
          <cell r="S756"/>
          <cell r="T756" t="str">
            <v>N</v>
          </cell>
          <cell r="U756" t="str">
            <v>J</v>
          </cell>
          <cell r="V756" t="str">
            <v>3.2</v>
          </cell>
          <cell r="W756" t="str">
            <v>Fysieke bedrijfsinfrastructuur</v>
          </cell>
        </row>
        <row r="757">
          <cell r="A757">
            <v>6231060</v>
          </cell>
          <cell r="B757" t="str">
            <v>Restant buitengebied: Beheer</v>
          </cell>
          <cell r="C757" t="str">
            <v>K</v>
          </cell>
          <cell r="D757">
            <v>2017</v>
          </cell>
          <cell r="E757">
            <v>2099</v>
          </cell>
          <cell r="F757">
            <v>0</v>
          </cell>
          <cell r="G757" t="str">
            <v>O</v>
          </cell>
          <cell r="H757"/>
          <cell r="I757"/>
          <cell r="J757">
            <v>6</v>
          </cell>
          <cell r="K757">
            <v>0</v>
          </cell>
          <cell r="L757"/>
          <cell r="M757"/>
          <cell r="N757"/>
          <cell r="O757"/>
          <cell r="P757"/>
          <cell r="Q757"/>
          <cell r="R757"/>
          <cell r="S757"/>
          <cell r="T757" t="str">
            <v>N</v>
          </cell>
          <cell r="U757" t="str">
            <v>J</v>
          </cell>
          <cell r="V757" t="str">
            <v>0.3</v>
          </cell>
          <cell r="W757" t="str">
            <v>Beheer overige gebouwen en gronden</v>
          </cell>
        </row>
        <row r="758">
          <cell r="A758">
            <v>6231061</v>
          </cell>
          <cell r="B758" t="str">
            <v>Restant buitengebied: Werkbudget grondonderzoek</v>
          </cell>
          <cell r="C758" t="str">
            <v>K</v>
          </cell>
          <cell r="D758">
            <v>2017</v>
          </cell>
          <cell r="E758">
            <v>2099</v>
          </cell>
          <cell r="F758">
            <v>0</v>
          </cell>
          <cell r="G758" t="str">
            <v>O</v>
          </cell>
          <cell r="H758"/>
          <cell r="I758"/>
          <cell r="J758">
            <v>6</v>
          </cell>
          <cell r="K758">
            <v>0</v>
          </cell>
          <cell r="L758"/>
          <cell r="M758"/>
          <cell r="N758"/>
          <cell r="O758"/>
          <cell r="P758"/>
          <cell r="Q758"/>
          <cell r="R758"/>
          <cell r="S758"/>
          <cell r="T758" t="str">
            <v>N</v>
          </cell>
          <cell r="U758" t="str">
            <v>J</v>
          </cell>
          <cell r="V758" t="str">
            <v>0.3</v>
          </cell>
          <cell r="W758" t="str">
            <v>Beheer overige gebouwen en gronden</v>
          </cell>
        </row>
        <row r="759">
          <cell r="A759">
            <v>6231097</v>
          </cell>
          <cell r="B759" t="str">
            <v>Restant buitengebied: Mutaties reserves</v>
          </cell>
          <cell r="C759" t="str">
            <v>K</v>
          </cell>
          <cell r="D759">
            <v>2017</v>
          </cell>
          <cell r="E759">
            <v>2099</v>
          </cell>
          <cell r="F759">
            <v>0</v>
          </cell>
          <cell r="G759" t="str">
            <v>O</v>
          </cell>
          <cell r="H759"/>
          <cell r="I759"/>
          <cell r="J759">
            <v>6</v>
          </cell>
          <cell r="K759">
            <v>0</v>
          </cell>
          <cell r="L759"/>
          <cell r="M759"/>
          <cell r="N759"/>
          <cell r="O759"/>
          <cell r="P759"/>
          <cell r="Q759"/>
          <cell r="R759"/>
          <cell r="S759"/>
          <cell r="T759" t="str">
            <v>N</v>
          </cell>
          <cell r="U759" t="str">
            <v>J</v>
          </cell>
          <cell r="V759" t="str">
            <v>0.10</v>
          </cell>
          <cell r="W759" t="str">
            <v>Mutaties reserves</v>
          </cell>
        </row>
        <row r="760">
          <cell r="A760">
            <v>6232011</v>
          </cell>
          <cell r="B760" t="str">
            <v>Groot Krakhorst: Planvoorbereiding</v>
          </cell>
          <cell r="C760" t="str">
            <v>K</v>
          </cell>
          <cell r="D760">
            <v>2017</v>
          </cell>
          <cell r="E760">
            <v>2099</v>
          </cell>
          <cell r="F760">
            <v>1</v>
          </cell>
          <cell r="G760" t="str">
            <v>O</v>
          </cell>
          <cell r="H760"/>
          <cell r="I760"/>
          <cell r="J760">
            <v>6</v>
          </cell>
          <cell r="K760">
            <v>0</v>
          </cell>
          <cell r="L760"/>
          <cell r="M760"/>
          <cell r="N760"/>
          <cell r="O760"/>
          <cell r="P760"/>
          <cell r="Q760"/>
          <cell r="R760"/>
          <cell r="S760"/>
          <cell r="T760" t="str">
            <v>N</v>
          </cell>
          <cell r="U760" t="str">
            <v>N</v>
          </cell>
          <cell r="V760" t="str">
            <v>8.2</v>
          </cell>
          <cell r="W760" t="str">
            <v>Grondexploitatie (niet-bedrijventerreinen)</v>
          </cell>
        </row>
        <row r="761">
          <cell r="A761">
            <v>6232030</v>
          </cell>
          <cell r="B761" t="str">
            <v>Groot Krakhorst: Bouwrijp maken</v>
          </cell>
          <cell r="C761" t="str">
            <v>K</v>
          </cell>
          <cell r="D761">
            <v>2017</v>
          </cell>
          <cell r="E761">
            <v>2099</v>
          </cell>
          <cell r="F761">
            <v>1</v>
          </cell>
          <cell r="G761" t="str">
            <v>O</v>
          </cell>
          <cell r="H761"/>
          <cell r="I761"/>
          <cell r="J761">
            <v>6</v>
          </cell>
          <cell r="K761">
            <v>0</v>
          </cell>
          <cell r="L761"/>
          <cell r="M761"/>
          <cell r="N761"/>
          <cell r="O761"/>
          <cell r="P761"/>
          <cell r="Q761"/>
          <cell r="R761"/>
          <cell r="S761"/>
          <cell r="T761" t="str">
            <v>N</v>
          </cell>
          <cell r="U761" t="str">
            <v>N</v>
          </cell>
          <cell r="V761" t="str">
            <v>8.2</v>
          </cell>
          <cell r="W761" t="str">
            <v>Grondexploitatie (niet-bedrijventerreinen)</v>
          </cell>
        </row>
        <row r="762">
          <cell r="A762">
            <v>6251100</v>
          </cell>
          <cell r="B762" t="str">
            <v>De Buitenplaats: Onvoorzien</v>
          </cell>
          <cell r="C762" t="str">
            <v>K</v>
          </cell>
          <cell r="D762">
            <v>2017</v>
          </cell>
          <cell r="E762">
            <v>2099</v>
          </cell>
          <cell r="F762">
            <v>0</v>
          </cell>
          <cell r="G762" t="str">
            <v>O</v>
          </cell>
          <cell r="H762"/>
          <cell r="I762"/>
          <cell r="J762">
            <v>6</v>
          </cell>
          <cell r="K762">
            <v>0</v>
          </cell>
          <cell r="L762"/>
          <cell r="M762"/>
          <cell r="N762"/>
          <cell r="O762"/>
          <cell r="P762"/>
          <cell r="Q762"/>
          <cell r="R762"/>
          <cell r="S762"/>
          <cell r="T762" t="str">
            <v>N</v>
          </cell>
          <cell r="U762" t="str">
            <v>J</v>
          </cell>
          <cell r="V762" t="str">
            <v>3.2</v>
          </cell>
          <cell r="W762" t="str">
            <v>Fysieke bedrijfsinfrastructuur</v>
          </cell>
        </row>
        <row r="763">
          <cell r="A763">
            <v>6251111</v>
          </cell>
          <cell r="B763" t="str">
            <v>De Buitenplaats: Archeologie, plansch., sanering</v>
          </cell>
          <cell r="C763" t="str">
            <v>K</v>
          </cell>
          <cell r="D763">
            <v>2017</v>
          </cell>
          <cell r="E763">
            <v>2099</v>
          </cell>
          <cell r="F763">
            <v>0</v>
          </cell>
          <cell r="G763" t="str">
            <v>O</v>
          </cell>
          <cell r="H763"/>
          <cell r="I763"/>
          <cell r="J763">
            <v>6</v>
          </cell>
          <cell r="K763">
            <v>0</v>
          </cell>
          <cell r="L763"/>
          <cell r="M763"/>
          <cell r="N763"/>
          <cell r="O763"/>
          <cell r="P763"/>
          <cell r="Q763"/>
          <cell r="R763"/>
          <cell r="S763"/>
          <cell r="T763" t="str">
            <v>N</v>
          </cell>
          <cell r="U763" t="str">
            <v>J</v>
          </cell>
          <cell r="V763" t="str">
            <v>3.2</v>
          </cell>
          <cell r="W763" t="str">
            <v>Fysieke bedrijfsinfrastructuur</v>
          </cell>
        </row>
        <row r="764">
          <cell r="A764">
            <v>6251120</v>
          </cell>
          <cell r="B764" t="str">
            <v>De Buitenplaats: MB planvoorbereiding</v>
          </cell>
          <cell r="C764" t="str">
            <v>K</v>
          </cell>
          <cell r="D764">
            <v>2017</v>
          </cell>
          <cell r="E764">
            <v>2099</v>
          </cell>
          <cell r="F764">
            <v>0</v>
          </cell>
          <cell r="G764" t="str">
            <v>O</v>
          </cell>
          <cell r="H764"/>
          <cell r="I764"/>
          <cell r="J764">
            <v>6</v>
          </cell>
          <cell r="K764">
            <v>0</v>
          </cell>
          <cell r="L764"/>
          <cell r="M764"/>
          <cell r="N764"/>
          <cell r="O764"/>
          <cell r="P764"/>
          <cell r="Q764"/>
          <cell r="R764"/>
          <cell r="S764"/>
          <cell r="T764" t="str">
            <v>N</v>
          </cell>
          <cell r="U764" t="str">
            <v>J</v>
          </cell>
          <cell r="V764" t="str">
            <v>3.2</v>
          </cell>
          <cell r="W764" t="str">
            <v>Fysieke bedrijfsinfrastructuur</v>
          </cell>
        </row>
        <row r="765">
          <cell r="A765">
            <v>6251130</v>
          </cell>
          <cell r="B765" t="str">
            <v>De Buitenplaats: MB Bouwrijpmaken</v>
          </cell>
          <cell r="C765" t="str">
            <v>K</v>
          </cell>
          <cell r="D765">
            <v>2017</v>
          </cell>
          <cell r="E765">
            <v>2099</v>
          </cell>
          <cell r="F765">
            <v>0</v>
          </cell>
          <cell r="G765" t="str">
            <v>O</v>
          </cell>
          <cell r="H765"/>
          <cell r="I765"/>
          <cell r="J765">
            <v>6</v>
          </cell>
          <cell r="K765">
            <v>0</v>
          </cell>
          <cell r="L765"/>
          <cell r="M765"/>
          <cell r="N765"/>
          <cell r="O765"/>
          <cell r="P765"/>
          <cell r="Q765"/>
          <cell r="R765"/>
          <cell r="S765"/>
          <cell r="T765" t="str">
            <v>N</v>
          </cell>
          <cell r="U765" t="str">
            <v>J</v>
          </cell>
          <cell r="V765" t="str">
            <v>3.2</v>
          </cell>
          <cell r="W765" t="str">
            <v>Fysieke bedrijfsinfrastructuur</v>
          </cell>
        </row>
        <row r="766">
          <cell r="A766">
            <v>6251131</v>
          </cell>
          <cell r="B766" t="str">
            <v>De Buitenplaats: Bijdragen opwaarderen riolering</v>
          </cell>
          <cell r="C766" t="str">
            <v>K</v>
          </cell>
          <cell r="D766">
            <v>2017</v>
          </cell>
          <cell r="E766">
            <v>2099</v>
          </cell>
          <cell r="F766">
            <v>0</v>
          </cell>
          <cell r="G766" t="str">
            <v>O</v>
          </cell>
          <cell r="H766"/>
          <cell r="I766"/>
          <cell r="J766">
            <v>6</v>
          </cell>
          <cell r="K766">
            <v>0</v>
          </cell>
          <cell r="L766"/>
          <cell r="M766"/>
          <cell r="N766"/>
          <cell r="O766"/>
          <cell r="P766"/>
          <cell r="Q766"/>
          <cell r="R766"/>
          <cell r="S766"/>
          <cell r="T766" t="str">
            <v>N</v>
          </cell>
          <cell r="U766" t="str">
            <v>J</v>
          </cell>
          <cell r="V766" t="str">
            <v>3.2</v>
          </cell>
          <cell r="W766" t="str">
            <v>Fysieke bedrijfsinfrastructuur</v>
          </cell>
        </row>
        <row r="767">
          <cell r="A767">
            <v>6251132</v>
          </cell>
          <cell r="B767" t="str">
            <v>De Buitenplaats: Bomen rooien</v>
          </cell>
          <cell r="C767" t="str">
            <v>K</v>
          </cell>
          <cell r="D767">
            <v>2018</v>
          </cell>
          <cell r="E767">
            <v>2099</v>
          </cell>
          <cell r="F767">
            <v>0</v>
          </cell>
          <cell r="G767" t="str">
            <v>O</v>
          </cell>
          <cell r="H767"/>
          <cell r="I767"/>
          <cell r="J767">
            <v>6</v>
          </cell>
          <cell r="K767">
            <v>0</v>
          </cell>
          <cell r="L767"/>
          <cell r="M767"/>
          <cell r="N767"/>
          <cell r="O767"/>
          <cell r="P767"/>
          <cell r="Q767"/>
          <cell r="R767"/>
          <cell r="S767"/>
          <cell r="T767" t="str">
            <v>N</v>
          </cell>
          <cell r="U767" t="str">
            <v>J</v>
          </cell>
          <cell r="V767" t="str">
            <v>3.2</v>
          </cell>
          <cell r="W767" t="str">
            <v>Fysieke bedrijfsinfrastructuur</v>
          </cell>
        </row>
        <row r="768">
          <cell r="A768">
            <v>6251133</v>
          </cell>
          <cell r="B768" t="str">
            <v>De Buitenplaats: Geluidswal</v>
          </cell>
          <cell r="C768" t="str">
            <v>K</v>
          </cell>
          <cell r="D768">
            <v>2018</v>
          </cell>
          <cell r="E768">
            <v>2099</v>
          </cell>
          <cell r="F768">
            <v>0</v>
          </cell>
          <cell r="G768" t="str">
            <v>O</v>
          </cell>
          <cell r="H768"/>
          <cell r="I768"/>
          <cell r="J768">
            <v>6</v>
          </cell>
          <cell r="K768">
            <v>0</v>
          </cell>
          <cell r="L768"/>
          <cell r="M768"/>
          <cell r="N768"/>
          <cell r="O768"/>
          <cell r="P768"/>
          <cell r="Q768"/>
          <cell r="R768"/>
          <cell r="S768"/>
          <cell r="T768" t="str">
            <v>N</v>
          </cell>
          <cell r="U768" t="str">
            <v>J</v>
          </cell>
          <cell r="V768" t="str">
            <v>3.2</v>
          </cell>
          <cell r="W768" t="str">
            <v>Fysieke bedrijfsinfrastructuur</v>
          </cell>
        </row>
        <row r="769">
          <cell r="A769">
            <v>6251135</v>
          </cell>
          <cell r="B769" t="str">
            <v>De Buitenplaats: MB Woonrijpmaken</v>
          </cell>
          <cell r="C769" t="str">
            <v>K</v>
          </cell>
          <cell r="D769">
            <v>2018</v>
          </cell>
          <cell r="E769">
            <v>2099</v>
          </cell>
          <cell r="F769">
            <v>0</v>
          </cell>
          <cell r="G769" t="str">
            <v>O</v>
          </cell>
          <cell r="H769"/>
          <cell r="I769"/>
          <cell r="J769">
            <v>6</v>
          </cell>
          <cell r="K769">
            <v>0</v>
          </cell>
          <cell r="L769"/>
          <cell r="M769"/>
          <cell r="N769"/>
          <cell r="O769"/>
          <cell r="P769"/>
          <cell r="Q769"/>
          <cell r="R769"/>
          <cell r="S769"/>
          <cell r="T769" t="str">
            <v>N</v>
          </cell>
          <cell r="U769" t="str">
            <v>J</v>
          </cell>
          <cell r="V769" t="str">
            <v>3.2</v>
          </cell>
          <cell r="W769" t="str">
            <v>Fysieke bedrijfsinfrastructuur</v>
          </cell>
        </row>
        <row r="770">
          <cell r="A770">
            <v>6251140</v>
          </cell>
          <cell r="B770" t="str">
            <v>De Buitenplaats: Schadevergoeding</v>
          </cell>
          <cell r="C770" t="str">
            <v>K</v>
          </cell>
          <cell r="D770">
            <v>2017</v>
          </cell>
          <cell r="E770">
            <v>2099</v>
          </cell>
          <cell r="F770">
            <v>0</v>
          </cell>
          <cell r="G770" t="str">
            <v>O</v>
          </cell>
          <cell r="H770"/>
          <cell r="I770"/>
          <cell r="J770">
            <v>6</v>
          </cell>
          <cell r="K770">
            <v>0</v>
          </cell>
          <cell r="L770"/>
          <cell r="M770"/>
          <cell r="N770"/>
          <cell r="O770"/>
          <cell r="P770"/>
          <cell r="Q770"/>
          <cell r="R770"/>
          <cell r="S770"/>
          <cell r="T770" t="str">
            <v>N</v>
          </cell>
          <cell r="U770" t="str">
            <v>J</v>
          </cell>
          <cell r="V770" t="str">
            <v>3.2</v>
          </cell>
          <cell r="W770" t="str">
            <v>Fysieke bedrijfsinfrastructuur</v>
          </cell>
        </row>
        <row r="771">
          <cell r="A771">
            <v>6251150</v>
          </cell>
          <cell r="B771" t="str">
            <v>De Buitenplaats: Verkoopkosten</v>
          </cell>
          <cell r="C771" t="str">
            <v>K</v>
          </cell>
          <cell r="D771">
            <v>2017</v>
          </cell>
          <cell r="E771">
            <v>2099</v>
          </cell>
          <cell r="F771">
            <v>0</v>
          </cell>
          <cell r="G771" t="str">
            <v>O</v>
          </cell>
          <cell r="H771"/>
          <cell r="I771"/>
          <cell r="J771">
            <v>6</v>
          </cell>
          <cell r="K771">
            <v>0</v>
          </cell>
          <cell r="L771"/>
          <cell r="M771"/>
          <cell r="N771"/>
          <cell r="O771"/>
          <cell r="P771"/>
          <cell r="Q771"/>
          <cell r="R771"/>
          <cell r="S771"/>
          <cell r="T771" t="str">
            <v>N</v>
          </cell>
          <cell r="U771" t="str">
            <v>J</v>
          </cell>
          <cell r="V771" t="str">
            <v>3.2</v>
          </cell>
          <cell r="W771" t="str">
            <v>Fysieke bedrijfsinfrastructuur</v>
          </cell>
        </row>
        <row r="772">
          <cell r="A772">
            <v>6251160</v>
          </cell>
          <cell r="B772" t="str">
            <v>De Buitenplaats: Beheer B&amp;L</v>
          </cell>
          <cell r="C772" t="str">
            <v>K</v>
          </cell>
          <cell r="D772">
            <v>2017</v>
          </cell>
          <cell r="E772">
            <v>2099</v>
          </cell>
          <cell r="F772">
            <v>0</v>
          </cell>
          <cell r="G772" t="str">
            <v>O</v>
          </cell>
          <cell r="H772"/>
          <cell r="I772"/>
          <cell r="J772">
            <v>6</v>
          </cell>
          <cell r="K772">
            <v>0</v>
          </cell>
          <cell r="L772"/>
          <cell r="M772"/>
          <cell r="N772"/>
          <cell r="O772"/>
          <cell r="P772"/>
          <cell r="Q772"/>
          <cell r="R772"/>
          <cell r="S772"/>
          <cell r="T772" t="str">
            <v>N</v>
          </cell>
          <cell r="U772" t="str">
            <v>J</v>
          </cell>
          <cell r="V772" t="str">
            <v>3.2</v>
          </cell>
          <cell r="W772" t="str">
            <v>Fysieke bedrijfsinfrastructuur</v>
          </cell>
        </row>
        <row r="773">
          <cell r="A773">
            <v>6251170</v>
          </cell>
          <cell r="B773" t="str">
            <v>De Buitenplaats: VAT</v>
          </cell>
          <cell r="C773" t="str">
            <v>K</v>
          </cell>
          <cell r="D773">
            <v>2018</v>
          </cell>
          <cell r="E773">
            <v>2099</v>
          </cell>
          <cell r="F773">
            <v>0</v>
          </cell>
          <cell r="G773" t="str">
            <v>O</v>
          </cell>
          <cell r="H773"/>
          <cell r="I773"/>
          <cell r="J773">
            <v>6</v>
          </cell>
          <cell r="K773">
            <v>0</v>
          </cell>
          <cell r="L773"/>
          <cell r="M773"/>
          <cell r="N773"/>
          <cell r="O773"/>
          <cell r="P773"/>
          <cell r="Q773"/>
          <cell r="R773"/>
          <cell r="S773"/>
          <cell r="T773" t="str">
            <v>N</v>
          </cell>
          <cell r="U773" t="str">
            <v>J</v>
          </cell>
          <cell r="V773" t="str">
            <v>3.2</v>
          </cell>
          <cell r="W773" t="str">
            <v>Fysieke bedrijfsinfrastructuur</v>
          </cell>
        </row>
        <row r="774">
          <cell r="A774">
            <v>6251180</v>
          </cell>
          <cell r="B774" t="str">
            <v>De Buitenplaats: Grondverkopen</v>
          </cell>
          <cell r="C774" t="str">
            <v>K</v>
          </cell>
          <cell r="D774">
            <v>2017</v>
          </cell>
          <cell r="E774">
            <v>2099</v>
          </cell>
          <cell r="F774">
            <v>0</v>
          </cell>
          <cell r="G774" t="str">
            <v>O</v>
          </cell>
          <cell r="H774"/>
          <cell r="I774"/>
          <cell r="J774">
            <v>6</v>
          </cell>
          <cell r="K774">
            <v>0</v>
          </cell>
          <cell r="L774"/>
          <cell r="M774"/>
          <cell r="N774"/>
          <cell r="O774"/>
          <cell r="P774"/>
          <cell r="Q774"/>
          <cell r="R774"/>
          <cell r="S774"/>
          <cell r="T774" t="str">
            <v>N</v>
          </cell>
          <cell r="U774" t="str">
            <v>J</v>
          </cell>
          <cell r="V774" t="str">
            <v>3.2</v>
          </cell>
          <cell r="W774" t="str">
            <v>Fysieke bedrijfsinfrastructuur</v>
          </cell>
        </row>
        <row r="775">
          <cell r="A775">
            <v>6251190</v>
          </cell>
          <cell r="B775" t="str">
            <v>De Buitenplaats: Bijdrage aan/van voorzieningen</v>
          </cell>
          <cell r="C775" t="str">
            <v>K</v>
          </cell>
          <cell r="D775">
            <v>2017</v>
          </cell>
          <cell r="E775">
            <v>2099</v>
          </cell>
          <cell r="F775">
            <v>0</v>
          </cell>
          <cell r="G775" t="str">
            <v>O</v>
          </cell>
          <cell r="H775"/>
          <cell r="I775"/>
          <cell r="J775">
            <v>6</v>
          </cell>
          <cell r="K775">
            <v>0</v>
          </cell>
          <cell r="L775"/>
          <cell r="M775"/>
          <cell r="N775"/>
          <cell r="O775"/>
          <cell r="P775"/>
          <cell r="Q775"/>
          <cell r="R775"/>
          <cell r="S775"/>
          <cell r="T775" t="str">
            <v>N</v>
          </cell>
          <cell r="U775" t="str">
            <v>J</v>
          </cell>
          <cell r="V775" t="str">
            <v>3.2</v>
          </cell>
          <cell r="W775" t="str">
            <v>Fysieke bedrijfsinfrastructuur</v>
          </cell>
        </row>
        <row r="776">
          <cell r="A776">
            <v>6251200</v>
          </cell>
          <cell r="B776" t="str">
            <v>De Plantage: Onvoorzien/risicoreservering</v>
          </cell>
          <cell r="C776" t="str">
            <v>K</v>
          </cell>
          <cell r="D776">
            <v>2017</v>
          </cell>
          <cell r="E776">
            <v>2099</v>
          </cell>
          <cell r="F776">
            <v>0</v>
          </cell>
          <cell r="G776" t="str">
            <v>O</v>
          </cell>
          <cell r="H776"/>
          <cell r="I776"/>
          <cell r="J776">
            <v>6</v>
          </cell>
          <cell r="K776">
            <v>0</v>
          </cell>
          <cell r="L776"/>
          <cell r="M776"/>
          <cell r="N776"/>
          <cell r="O776"/>
          <cell r="P776"/>
          <cell r="Q776"/>
          <cell r="R776"/>
          <cell r="S776"/>
          <cell r="T776" t="str">
            <v>N</v>
          </cell>
          <cell r="U776" t="str">
            <v>J</v>
          </cell>
          <cell r="V776" t="str">
            <v>8.1</v>
          </cell>
          <cell r="W776" t="str">
            <v>Ruimte en leefomgeving</v>
          </cell>
        </row>
        <row r="777">
          <cell r="A777">
            <v>6251210</v>
          </cell>
          <cell r="B777" t="str">
            <v>De Plantage: Masterbudget planvoorbereiding</v>
          </cell>
          <cell r="C777" t="str">
            <v>K</v>
          </cell>
          <cell r="D777">
            <v>2017</v>
          </cell>
          <cell r="E777">
            <v>2099</v>
          </cell>
          <cell r="F777">
            <v>0</v>
          </cell>
          <cell r="G777" t="str">
            <v>O</v>
          </cell>
          <cell r="H777"/>
          <cell r="I777"/>
          <cell r="J777">
            <v>6</v>
          </cell>
          <cell r="K777">
            <v>0</v>
          </cell>
          <cell r="L777"/>
          <cell r="M777"/>
          <cell r="N777"/>
          <cell r="O777"/>
          <cell r="P777"/>
          <cell r="Q777"/>
          <cell r="R777"/>
          <cell r="S777"/>
          <cell r="T777" t="str">
            <v>N</v>
          </cell>
          <cell r="U777" t="str">
            <v>J</v>
          </cell>
          <cell r="V777" t="str">
            <v>8.1</v>
          </cell>
          <cell r="W777" t="str">
            <v>Ruimte en leefomgeving</v>
          </cell>
        </row>
        <row r="778">
          <cell r="A778">
            <v>6251220</v>
          </cell>
          <cell r="B778" t="str">
            <v>De Plantage: Bestemmingsplan en BKP Boshuizen</v>
          </cell>
          <cell r="C778" t="str">
            <v>K</v>
          </cell>
          <cell r="D778">
            <v>2018</v>
          </cell>
          <cell r="E778">
            <v>2099</v>
          </cell>
          <cell r="F778">
            <v>0</v>
          </cell>
          <cell r="G778" t="str">
            <v>O</v>
          </cell>
          <cell r="H778"/>
          <cell r="I778"/>
          <cell r="J778">
            <v>6</v>
          </cell>
          <cell r="K778">
            <v>0</v>
          </cell>
          <cell r="L778"/>
          <cell r="M778"/>
          <cell r="N778"/>
          <cell r="O778"/>
          <cell r="P778"/>
          <cell r="Q778"/>
          <cell r="R778"/>
          <cell r="S778"/>
          <cell r="T778" t="str">
            <v>N</v>
          </cell>
          <cell r="U778" t="str">
            <v>J</v>
          </cell>
          <cell r="V778" t="str">
            <v>8.1</v>
          </cell>
          <cell r="W778" t="str">
            <v>Ruimte en leefomgeving</v>
          </cell>
        </row>
        <row r="779">
          <cell r="A779">
            <v>6251230</v>
          </cell>
          <cell r="B779" t="str">
            <v>De Plantage: Bouwrijpmaken - doortrekken riolering</v>
          </cell>
          <cell r="C779" t="str">
            <v>K</v>
          </cell>
          <cell r="D779">
            <v>2018</v>
          </cell>
          <cell r="E779">
            <v>2099</v>
          </cell>
          <cell r="F779">
            <v>0</v>
          </cell>
          <cell r="G779" t="str">
            <v>O</v>
          </cell>
          <cell r="H779"/>
          <cell r="I779"/>
          <cell r="J779">
            <v>6</v>
          </cell>
          <cell r="K779">
            <v>0</v>
          </cell>
          <cell r="L779"/>
          <cell r="M779"/>
          <cell r="N779"/>
          <cell r="O779"/>
          <cell r="P779"/>
          <cell r="Q779"/>
          <cell r="R779"/>
          <cell r="S779"/>
          <cell r="T779" t="str">
            <v>N</v>
          </cell>
          <cell r="U779" t="str">
            <v>J</v>
          </cell>
          <cell r="V779" t="str">
            <v>8.1</v>
          </cell>
          <cell r="W779" t="str">
            <v>Ruimte en leefomgeving</v>
          </cell>
        </row>
        <row r="780">
          <cell r="A780">
            <v>6251240</v>
          </cell>
          <cell r="B780" t="str">
            <v>De Plantage: Bijdrage erven Boshuizen</v>
          </cell>
          <cell r="C780" t="str">
            <v>K</v>
          </cell>
          <cell r="D780">
            <v>2017</v>
          </cell>
          <cell r="E780">
            <v>2099</v>
          </cell>
          <cell r="F780">
            <v>0</v>
          </cell>
          <cell r="G780" t="str">
            <v>O</v>
          </cell>
          <cell r="H780"/>
          <cell r="I780"/>
          <cell r="J780">
            <v>6</v>
          </cell>
          <cell r="K780">
            <v>0</v>
          </cell>
          <cell r="L780"/>
          <cell r="M780"/>
          <cell r="N780"/>
          <cell r="O780"/>
          <cell r="P780"/>
          <cell r="Q780"/>
          <cell r="R780"/>
          <cell r="S780"/>
          <cell r="T780" t="str">
            <v>N</v>
          </cell>
          <cell r="U780" t="str">
            <v>J</v>
          </cell>
          <cell r="V780" t="str">
            <v>8.1</v>
          </cell>
          <cell r="W780" t="str">
            <v>Ruimte en leefomgeving</v>
          </cell>
        </row>
        <row r="781">
          <cell r="A781">
            <v>6251245</v>
          </cell>
          <cell r="B781" t="str">
            <v>De Plantage: Bijdrage bovenwijks</v>
          </cell>
          <cell r="C781" t="str">
            <v>K</v>
          </cell>
          <cell r="D781">
            <v>2018</v>
          </cell>
          <cell r="E781">
            <v>2099</v>
          </cell>
          <cell r="F781">
            <v>0</v>
          </cell>
          <cell r="G781" t="str">
            <v>O</v>
          </cell>
          <cell r="H781"/>
          <cell r="I781"/>
          <cell r="J781">
            <v>6</v>
          </cell>
          <cell r="K781">
            <v>0</v>
          </cell>
          <cell r="L781"/>
          <cell r="M781"/>
          <cell r="N781"/>
          <cell r="O781"/>
          <cell r="P781"/>
          <cell r="Q781"/>
          <cell r="R781"/>
          <cell r="S781"/>
          <cell r="T781" t="str">
            <v>N</v>
          </cell>
          <cell r="U781" t="str">
            <v>J</v>
          </cell>
          <cell r="V781" t="str">
            <v>8.1</v>
          </cell>
          <cell r="W781" t="str">
            <v>Ruimte en leefomgeving</v>
          </cell>
        </row>
        <row r="782">
          <cell r="A782">
            <v>6251270</v>
          </cell>
          <cell r="B782" t="str">
            <v>De Plantage: VAT</v>
          </cell>
          <cell r="C782" t="str">
            <v>K</v>
          </cell>
          <cell r="D782">
            <v>2021</v>
          </cell>
          <cell r="E782">
            <v>2099</v>
          </cell>
          <cell r="F782">
            <v>0</v>
          </cell>
          <cell r="G782" t="str">
            <v>O</v>
          </cell>
          <cell r="H782"/>
          <cell r="I782"/>
          <cell r="J782">
            <v>6</v>
          </cell>
          <cell r="K782">
            <v>0</v>
          </cell>
          <cell r="L782"/>
          <cell r="M782"/>
          <cell r="N782"/>
          <cell r="O782"/>
          <cell r="P782"/>
          <cell r="Q782"/>
          <cell r="R782"/>
          <cell r="S782"/>
          <cell r="T782" t="str">
            <v>N</v>
          </cell>
          <cell r="U782" t="str">
            <v>J</v>
          </cell>
          <cell r="V782" t="str">
            <v>8.1</v>
          </cell>
          <cell r="W782" t="str">
            <v>Ruimte en leefomgeving</v>
          </cell>
        </row>
        <row r="783">
          <cell r="A783">
            <v>6251280</v>
          </cell>
          <cell r="B783" t="str">
            <v>De Plantage: Overige</v>
          </cell>
          <cell r="C783" t="str">
            <v>K</v>
          </cell>
          <cell r="D783">
            <v>2017</v>
          </cell>
          <cell r="E783">
            <v>2099</v>
          </cell>
          <cell r="F783">
            <v>0</v>
          </cell>
          <cell r="G783" t="str">
            <v>O</v>
          </cell>
          <cell r="H783"/>
          <cell r="I783"/>
          <cell r="J783">
            <v>6</v>
          </cell>
          <cell r="K783">
            <v>0</v>
          </cell>
          <cell r="L783"/>
          <cell r="M783"/>
          <cell r="N783"/>
          <cell r="O783"/>
          <cell r="P783"/>
          <cell r="Q783"/>
          <cell r="R783"/>
          <cell r="S783"/>
          <cell r="T783" t="str">
            <v>N</v>
          </cell>
          <cell r="U783" t="str">
            <v>J</v>
          </cell>
          <cell r="V783" t="str">
            <v>8.1</v>
          </cell>
          <cell r="W783" t="str">
            <v>Ruimte en leefomgeving</v>
          </cell>
        </row>
        <row r="784">
          <cell r="A784">
            <v>6252000</v>
          </cell>
          <cell r="B784" t="str">
            <v>Biezenkamp (actief): Onvoorzien/risicoreservering</v>
          </cell>
          <cell r="C784" t="str">
            <v>K</v>
          </cell>
          <cell r="D784">
            <v>2017</v>
          </cell>
          <cell r="E784">
            <v>2022</v>
          </cell>
          <cell r="F784">
            <v>1</v>
          </cell>
          <cell r="G784" t="str">
            <v>O</v>
          </cell>
          <cell r="H784"/>
          <cell r="I784"/>
          <cell r="J784">
            <v>6</v>
          </cell>
          <cell r="K784">
            <v>0</v>
          </cell>
          <cell r="L784"/>
          <cell r="M784"/>
          <cell r="N784"/>
          <cell r="O784"/>
          <cell r="P784"/>
          <cell r="Q784"/>
          <cell r="R784"/>
          <cell r="S784"/>
          <cell r="T784" t="str">
            <v>N</v>
          </cell>
          <cell r="U784" t="str">
            <v>J</v>
          </cell>
          <cell r="V784" t="str">
            <v>8.2</v>
          </cell>
          <cell r="W784" t="str">
            <v>Grondexploitatie (niet-bedrijventerreinen)</v>
          </cell>
        </row>
        <row r="785">
          <cell r="A785">
            <v>6252010</v>
          </cell>
          <cell r="B785" t="str">
            <v>Biezenkamp (actief): Masterbudget planvoorber.</v>
          </cell>
          <cell r="C785" t="str">
            <v>K</v>
          </cell>
          <cell r="D785">
            <v>2017</v>
          </cell>
          <cell r="E785">
            <v>2022</v>
          </cell>
          <cell r="F785">
            <v>1</v>
          </cell>
          <cell r="G785" t="str">
            <v>O</v>
          </cell>
          <cell r="H785"/>
          <cell r="I785"/>
          <cell r="J785">
            <v>6</v>
          </cell>
          <cell r="K785">
            <v>0</v>
          </cell>
          <cell r="L785"/>
          <cell r="M785"/>
          <cell r="N785"/>
          <cell r="O785"/>
          <cell r="P785"/>
          <cell r="Q785"/>
          <cell r="R785"/>
          <cell r="S785"/>
          <cell r="T785" t="str">
            <v>N</v>
          </cell>
          <cell r="U785" t="str">
            <v>J</v>
          </cell>
          <cell r="V785" t="str">
            <v>8.2</v>
          </cell>
          <cell r="W785" t="str">
            <v>Grondexploitatie (niet-bedrijventerreinen)</v>
          </cell>
        </row>
        <row r="786">
          <cell r="A786">
            <v>6252011</v>
          </cell>
          <cell r="B786" t="str">
            <v>Biezenkamp (actief): Planschade</v>
          </cell>
          <cell r="C786" t="str">
            <v>K</v>
          </cell>
          <cell r="D786">
            <v>2017</v>
          </cell>
          <cell r="E786">
            <v>2099</v>
          </cell>
          <cell r="F786">
            <v>0</v>
          </cell>
          <cell r="G786" t="str">
            <v>O</v>
          </cell>
          <cell r="H786"/>
          <cell r="I786"/>
          <cell r="J786">
            <v>6</v>
          </cell>
          <cell r="K786">
            <v>0</v>
          </cell>
          <cell r="L786"/>
          <cell r="M786"/>
          <cell r="N786"/>
          <cell r="O786"/>
          <cell r="P786"/>
          <cell r="Q786"/>
          <cell r="R786"/>
          <cell r="S786"/>
          <cell r="T786" t="str">
            <v>N</v>
          </cell>
          <cell r="U786" t="str">
            <v>J</v>
          </cell>
          <cell r="V786" t="str">
            <v>8.2</v>
          </cell>
          <cell r="W786" t="str">
            <v>Grondexploitatie (niet-bedrijventerreinen)</v>
          </cell>
        </row>
        <row r="787">
          <cell r="A787">
            <v>6252020</v>
          </cell>
          <cell r="B787" t="str">
            <v>Biezenkamp: grondtransacties</v>
          </cell>
          <cell r="C787" t="str">
            <v>K</v>
          </cell>
          <cell r="D787">
            <v>2017</v>
          </cell>
          <cell r="E787">
            <v>2018</v>
          </cell>
          <cell r="F787">
            <v>1</v>
          </cell>
          <cell r="G787" t="str">
            <v>O</v>
          </cell>
          <cell r="H787"/>
          <cell r="I787"/>
          <cell r="J787">
            <v>6</v>
          </cell>
          <cell r="K787">
            <v>0</v>
          </cell>
          <cell r="L787"/>
          <cell r="M787"/>
          <cell r="N787"/>
          <cell r="O787"/>
          <cell r="P787"/>
          <cell r="Q787"/>
          <cell r="R787"/>
          <cell r="S787"/>
          <cell r="T787" t="str">
            <v>N</v>
          </cell>
          <cell r="U787" t="str">
            <v>J</v>
          </cell>
          <cell r="V787" t="str">
            <v>8.2</v>
          </cell>
          <cell r="W787" t="str">
            <v>Grondexploitatie (niet-bedrijventerreinen)</v>
          </cell>
        </row>
        <row r="788">
          <cell r="A788">
            <v>6252021</v>
          </cell>
          <cell r="B788" t="str">
            <v>Biezenkamp: Verwerving Ossensteegje 5</v>
          </cell>
          <cell r="C788" t="str">
            <v>K</v>
          </cell>
          <cell r="D788">
            <v>2017</v>
          </cell>
          <cell r="E788">
            <v>2022</v>
          </cell>
          <cell r="F788">
            <v>1</v>
          </cell>
          <cell r="G788" t="str">
            <v>O</v>
          </cell>
          <cell r="H788"/>
          <cell r="I788"/>
          <cell r="J788">
            <v>6</v>
          </cell>
          <cell r="K788">
            <v>0</v>
          </cell>
          <cell r="L788"/>
          <cell r="M788"/>
          <cell r="N788"/>
          <cell r="O788"/>
          <cell r="P788"/>
          <cell r="Q788"/>
          <cell r="R788"/>
          <cell r="S788"/>
          <cell r="T788" t="str">
            <v>N</v>
          </cell>
          <cell r="U788" t="str">
            <v>N</v>
          </cell>
          <cell r="V788" t="str">
            <v>8.2</v>
          </cell>
          <cell r="W788" t="str">
            <v>Grondexploitatie (niet-bedrijventerreinen)</v>
          </cell>
        </row>
        <row r="789">
          <cell r="A789">
            <v>6252022</v>
          </cell>
          <cell r="B789" t="str">
            <v>Biezenkamp: Verwerving Biezenkamp 29</v>
          </cell>
          <cell r="C789" t="str">
            <v>K</v>
          </cell>
          <cell r="D789">
            <v>2017</v>
          </cell>
          <cell r="E789">
            <v>2022</v>
          </cell>
          <cell r="F789">
            <v>1</v>
          </cell>
          <cell r="G789" t="str">
            <v>O</v>
          </cell>
          <cell r="H789"/>
          <cell r="I789"/>
          <cell r="J789">
            <v>6</v>
          </cell>
          <cell r="K789">
            <v>0</v>
          </cell>
          <cell r="L789"/>
          <cell r="M789"/>
          <cell r="N789"/>
          <cell r="O789"/>
          <cell r="P789"/>
          <cell r="Q789"/>
          <cell r="R789"/>
          <cell r="S789"/>
          <cell r="T789" t="str">
            <v>N</v>
          </cell>
          <cell r="U789" t="str">
            <v>N</v>
          </cell>
          <cell r="V789" t="str">
            <v>8.2</v>
          </cell>
          <cell r="W789" t="str">
            <v>Grondexploitatie (niet-bedrijventerreinen)</v>
          </cell>
        </row>
        <row r="790">
          <cell r="A790">
            <v>6252023</v>
          </cell>
          <cell r="B790" t="str">
            <v>Biezenkamp (actief): Verwerving U-Blok(K)</v>
          </cell>
          <cell r="C790" t="str">
            <v>K</v>
          </cell>
          <cell r="D790">
            <v>2017</v>
          </cell>
          <cell r="E790">
            <v>2022</v>
          </cell>
          <cell r="F790">
            <v>1</v>
          </cell>
          <cell r="G790" t="str">
            <v>O</v>
          </cell>
          <cell r="H790"/>
          <cell r="I790"/>
          <cell r="J790">
            <v>6</v>
          </cell>
          <cell r="K790">
            <v>0</v>
          </cell>
          <cell r="L790"/>
          <cell r="M790"/>
          <cell r="N790"/>
          <cell r="O790"/>
          <cell r="P790"/>
          <cell r="Q790"/>
          <cell r="R790"/>
          <cell r="S790"/>
          <cell r="T790" t="str">
            <v>N</v>
          </cell>
          <cell r="U790" t="str">
            <v>J</v>
          </cell>
          <cell r="V790" t="str">
            <v>8.2</v>
          </cell>
          <cell r="W790" t="str">
            <v>Grondexploitatie (niet-bedrijventerreinen)</v>
          </cell>
        </row>
        <row r="791">
          <cell r="A791">
            <v>6252024</v>
          </cell>
          <cell r="B791" t="str">
            <v>Biezenkamp (actief): Optievergoedingen</v>
          </cell>
          <cell r="C791" t="str">
            <v>K</v>
          </cell>
          <cell r="D791">
            <v>2017</v>
          </cell>
          <cell r="E791">
            <v>2022</v>
          </cell>
          <cell r="F791">
            <v>1</v>
          </cell>
          <cell r="G791" t="str">
            <v>O</v>
          </cell>
          <cell r="H791"/>
          <cell r="I791"/>
          <cell r="J791">
            <v>6</v>
          </cell>
          <cell r="K791">
            <v>0</v>
          </cell>
          <cell r="L791"/>
          <cell r="M791"/>
          <cell r="N791"/>
          <cell r="O791"/>
          <cell r="P791"/>
          <cell r="Q791"/>
          <cell r="R791"/>
          <cell r="S791"/>
          <cell r="T791" t="str">
            <v>N</v>
          </cell>
          <cell r="U791" t="str">
            <v>J</v>
          </cell>
          <cell r="V791" t="str">
            <v>8.1</v>
          </cell>
          <cell r="W791" t="str">
            <v>Ruimte en leefomgeving</v>
          </cell>
        </row>
        <row r="792">
          <cell r="A792">
            <v>6252040</v>
          </cell>
          <cell r="B792" t="str">
            <v>Biezenkamp (actief): Woonrijp maken</v>
          </cell>
          <cell r="C792" t="str">
            <v>K</v>
          </cell>
          <cell r="D792">
            <v>2017</v>
          </cell>
          <cell r="E792">
            <v>2099</v>
          </cell>
          <cell r="F792">
            <v>0</v>
          </cell>
          <cell r="G792" t="str">
            <v>O</v>
          </cell>
          <cell r="H792"/>
          <cell r="I792"/>
          <cell r="J792">
            <v>6</v>
          </cell>
          <cell r="K792">
            <v>0</v>
          </cell>
          <cell r="L792"/>
          <cell r="M792"/>
          <cell r="N792"/>
          <cell r="O792"/>
          <cell r="P792"/>
          <cell r="Q792"/>
          <cell r="R792"/>
          <cell r="S792"/>
          <cell r="T792" t="str">
            <v>N</v>
          </cell>
          <cell r="U792" t="str">
            <v>J</v>
          </cell>
          <cell r="V792" t="str">
            <v>8.2</v>
          </cell>
          <cell r="W792" t="str">
            <v>Grondexploitatie (niet-bedrijventerreinen)</v>
          </cell>
        </row>
        <row r="793">
          <cell r="A793">
            <v>6252060</v>
          </cell>
          <cell r="B793" t="str">
            <v>Biezenkamp: Beheer Baten &amp; Lasten</v>
          </cell>
          <cell r="C793" t="str">
            <v>K</v>
          </cell>
          <cell r="D793">
            <v>2017</v>
          </cell>
          <cell r="E793">
            <v>2022</v>
          </cell>
          <cell r="F793">
            <v>1</v>
          </cell>
          <cell r="G793" t="str">
            <v>O</v>
          </cell>
          <cell r="H793"/>
          <cell r="I793"/>
          <cell r="J793">
            <v>6</v>
          </cell>
          <cell r="K793">
            <v>0</v>
          </cell>
          <cell r="L793"/>
          <cell r="M793"/>
          <cell r="N793"/>
          <cell r="O793"/>
          <cell r="P793"/>
          <cell r="Q793"/>
          <cell r="R793"/>
          <cell r="S793"/>
          <cell r="T793" t="str">
            <v>N</v>
          </cell>
          <cell r="U793" t="str">
            <v>J</v>
          </cell>
          <cell r="V793" t="str">
            <v>8.1</v>
          </cell>
          <cell r="W793" t="str">
            <v>Ruimte en leefomgeving</v>
          </cell>
        </row>
        <row r="794">
          <cell r="A794">
            <v>6252070</v>
          </cell>
          <cell r="B794" t="str">
            <v>Biezenkamp (actief): Grondverkopen</v>
          </cell>
          <cell r="C794" t="str">
            <v>K</v>
          </cell>
          <cell r="D794">
            <v>2018</v>
          </cell>
          <cell r="E794">
            <v>2022</v>
          </cell>
          <cell r="F794">
            <v>1</v>
          </cell>
          <cell r="G794" t="str">
            <v>O</v>
          </cell>
          <cell r="H794"/>
          <cell r="I794"/>
          <cell r="J794">
            <v>6</v>
          </cell>
          <cell r="K794">
            <v>0</v>
          </cell>
          <cell r="L794"/>
          <cell r="M794"/>
          <cell r="N794"/>
          <cell r="O794"/>
          <cell r="P794"/>
          <cell r="Q794"/>
          <cell r="R794"/>
          <cell r="S794"/>
          <cell r="T794" t="str">
            <v>N</v>
          </cell>
          <cell r="U794" t="str">
            <v>J</v>
          </cell>
          <cell r="V794" t="str">
            <v>8.2</v>
          </cell>
          <cell r="W794" t="str">
            <v>Grondexploitatie (niet-bedrijventerreinen)</v>
          </cell>
        </row>
        <row r="795">
          <cell r="A795">
            <v>6252080</v>
          </cell>
          <cell r="B795" t="str">
            <v>Biezenkamp (actief): Ontwikkelrechten</v>
          </cell>
          <cell r="C795" t="str">
            <v>K</v>
          </cell>
          <cell r="D795">
            <v>2017</v>
          </cell>
          <cell r="E795">
            <v>2022</v>
          </cell>
          <cell r="F795">
            <v>1</v>
          </cell>
          <cell r="G795" t="str">
            <v>O</v>
          </cell>
          <cell r="H795"/>
          <cell r="I795"/>
          <cell r="J795">
            <v>6</v>
          </cell>
          <cell r="K795">
            <v>0</v>
          </cell>
          <cell r="L795"/>
          <cell r="M795"/>
          <cell r="N795"/>
          <cell r="O795"/>
          <cell r="P795"/>
          <cell r="Q795"/>
          <cell r="R795"/>
          <cell r="S795"/>
          <cell r="T795" t="str">
            <v>N</v>
          </cell>
          <cell r="U795" t="str">
            <v>J</v>
          </cell>
          <cell r="V795" t="str">
            <v>8.2</v>
          </cell>
          <cell r="W795" t="str">
            <v>Grondexploitatie (niet-bedrijventerreinen)</v>
          </cell>
        </row>
        <row r="796">
          <cell r="A796">
            <v>6252090</v>
          </cell>
          <cell r="B796" t="str">
            <v>Biezenkamp (act.): Bijdrage aan/van voorzieningen</v>
          </cell>
          <cell r="C796" t="str">
            <v>K</v>
          </cell>
          <cell r="D796">
            <v>2017</v>
          </cell>
          <cell r="E796">
            <v>2022</v>
          </cell>
          <cell r="F796">
            <v>0</v>
          </cell>
          <cell r="G796" t="str">
            <v>O</v>
          </cell>
          <cell r="H796"/>
          <cell r="I796"/>
          <cell r="J796">
            <v>6</v>
          </cell>
          <cell r="K796">
            <v>0</v>
          </cell>
          <cell r="L796"/>
          <cell r="M796"/>
          <cell r="N796"/>
          <cell r="O796"/>
          <cell r="P796"/>
          <cell r="Q796"/>
          <cell r="R796"/>
          <cell r="S796"/>
          <cell r="T796" t="str">
            <v>N</v>
          </cell>
          <cell r="U796" t="str">
            <v>J</v>
          </cell>
          <cell r="V796" t="str">
            <v>8.2</v>
          </cell>
          <cell r="W796" t="str">
            <v>Grondexploitatie (niet-bedrijventerreinen)</v>
          </cell>
        </row>
        <row r="797">
          <cell r="A797">
            <v>6252110</v>
          </cell>
          <cell r="B797" t="str">
            <v>Biezenkamp (MVA): Kosten renovatie</v>
          </cell>
          <cell r="C797" t="str">
            <v>K</v>
          </cell>
          <cell r="D797">
            <v>2018</v>
          </cell>
          <cell r="E797">
            <v>2022</v>
          </cell>
          <cell r="F797">
            <v>1</v>
          </cell>
          <cell r="G797" t="str">
            <v>O</v>
          </cell>
          <cell r="H797"/>
          <cell r="I797"/>
          <cell r="J797">
            <v>6</v>
          </cell>
          <cell r="K797">
            <v>0</v>
          </cell>
          <cell r="L797"/>
          <cell r="M797"/>
          <cell r="N797"/>
          <cell r="O797"/>
          <cell r="P797"/>
          <cell r="Q797"/>
          <cell r="R797"/>
          <cell r="S797"/>
          <cell r="T797" t="str">
            <v>N</v>
          </cell>
          <cell r="U797" t="str">
            <v>J</v>
          </cell>
          <cell r="V797" t="str">
            <v>8.1</v>
          </cell>
          <cell r="W797" t="str">
            <v>Ruimte en leefomgeving</v>
          </cell>
        </row>
        <row r="798">
          <cell r="A798">
            <v>6252120</v>
          </cell>
          <cell r="B798" t="str">
            <v>Biezenkamp (MVA): Verbouwkosten</v>
          </cell>
          <cell r="C798" t="str">
            <v>K</v>
          </cell>
          <cell r="D798">
            <v>2018</v>
          </cell>
          <cell r="E798">
            <v>2022</v>
          </cell>
          <cell r="F798">
            <v>1</v>
          </cell>
          <cell r="G798" t="str">
            <v>O</v>
          </cell>
          <cell r="H798"/>
          <cell r="I798"/>
          <cell r="J798">
            <v>6</v>
          </cell>
          <cell r="K798">
            <v>0</v>
          </cell>
          <cell r="L798"/>
          <cell r="M798"/>
          <cell r="N798"/>
          <cell r="O798"/>
          <cell r="P798"/>
          <cell r="Q798"/>
          <cell r="R798"/>
          <cell r="S798"/>
          <cell r="T798" t="str">
            <v>N</v>
          </cell>
          <cell r="U798" t="str">
            <v>J</v>
          </cell>
          <cell r="V798" t="str">
            <v>8.1</v>
          </cell>
          <cell r="W798" t="str">
            <v>Ruimte en leefomgeving</v>
          </cell>
        </row>
        <row r="799">
          <cell r="A799">
            <v>6252130</v>
          </cell>
          <cell r="B799" t="str">
            <v>Biezenkamp (MVA): Doorbel.renovatiekosten U-blok</v>
          </cell>
          <cell r="C799" t="str">
            <v>K</v>
          </cell>
          <cell r="D799">
            <v>2018</v>
          </cell>
          <cell r="E799">
            <v>2022</v>
          </cell>
          <cell r="F799">
            <v>1</v>
          </cell>
          <cell r="G799" t="str">
            <v>O</v>
          </cell>
          <cell r="H799"/>
          <cell r="I799"/>
          <cell r="J799">
            <v>6</v>
          </cell>
          <cell r="K799">
            <v>0</v>
          </cell>
          <cell r="L799"/>
          <cell r="M799"/>
          <cell r="N799"/>
          <cell r="O799"/>
          <cell r="P799"/>
          <cell r="Q799"/>
          <cell r="R799"/>
          <cell r="S799"/>
          <cell r="T799" t="str">
            <v>N</v>
          </cell>
          <cell r="U799" t="str">
            <v>J</v>
          </cell>
          <cell r="V799" t="str">
            <v>8.1</v>
          </cell>
          <cell r="W799" t="str">
            <v>Ruimte en leefomgeving</v>
          </cell>
        </row>
        <row r="800">
          <cell r="A800">
            <v>6252140</v>
          </cell>
          <cell r="B800" t="str">
            <v>Biezenkamp (MVA): Verkoop locaties U-blok</v>
          </cell>
          <cell r="C800" t="str">
            <v>K</v>
          </cell>
          <cell r="D800">
            <v>2018</v>
          </cell>
          <cell r="E800">
            <v>2022</v>
          </cell>
          <cell r="F800">
            <v>1</v>
          </cell>
          <cell r="G800" t="str">
            <v>O</v>
          </cell>
          <cell r="H800"/>
          <cell r="I800"/>
          <cell r="J800">
            <v>6</v>
          </cell>
          <cell r="K800">
            <v>0</v>
          </cell>
          <cell r="L800"/>
          <cell r="M800"/>
          <cell r="N800"/>
          <cell r="O800"/>
          <cell r="P800"/>
          <cell r="Q800"/>
          <cell r="R800"/>
          <cell r="S800"/>
          <cell r="T800" t="str">
            <v>N</v>
          </cell>
          <cell r="U800" t="str">
            <v>J</v>
          </cell>
          <cell r="V800" t="str">
            <v>8.1</v>
          </cell>
          <cell r="W800" t="str">
            <v>Ruimte en leefomgeving</v>
          </cell>
        </row>
        <row r="801">
          <cell r="A801">
            <v>6252200</v>
          </cell>
          <cell r="B801" t="str">
            <v>Biezenkamp (vord.): Onvoorz.-risicoreservering</v>
          </cell>
          <cell r="C801" t="str">
            <v>K</v>
          </cell>
          <cell r="D801">
            <v>2018</v>
          </cell>
          <cell r="E801">
            <v>2022</v>
          </cell>
          <cell r="F801">
            <v>1</v>
          </cell>
          <cell r="G801" t="str">
            <v>O</v>
          </cell>
          <cell r="H801"/>
          <cell r="I801"/>
          <cell r="J801">
            <v>6</v>
          </cell>
          <cell r="K801">
            <v>0</v>
          </cell>
          <cell r="L801"/>
          <cell r="M801"/>
          <cell r="N801"/>
          <cell r="O801"/>
          <cell r="P801"/>
          <cell r="Q801"/>
          <cell r="R801"/>
          <cell r="S801"/>
          <cell r="T801" t="str">
            <v>N</v>
          </cell>
          <cell r="U801" t="str">
            <v>J</v>
          </cell>
          <cell r="V801" t="str">
            <v>8.1</v>
          </cell>
          <cell r="W801" t="str">
            <v>Ruimte en leefomgeving</v>
          </cell>
        </row>
        <row r="802">
          <cell r="A802">
            <v>6252210</v>
          </cell>
          <cell r="B802" t="str">
            <v>Biezenkamp (vordering): Huuropbrengsten</v>
          </cell>
          <cell r="C802" t="str">
            <v>K</v>
          </cell>
          <cell r="D802">
            <v>2018</v>
          </cell>
          <cell r="E802">
            <v>2022</v>
          </cell>
          <cell r="F802">
            <v>1</v>
          </cell>
          <cell r="G802" t="str">
            <v>O</v>
          </cell>
          <cell r="H802"/>
          <cell r="I802"/>
          <cell r="J802">
            <v>6</v>
          </cell>
          <cell r="K802">
            <v>0</v>
          </cell>
          <cell r="L802"/>
          <cell r="M802"/>
          <cell r="N802"/>
          <cell r="O802"/>
          <cell r="P802"/>
          <cell r="Q802"/>
          <cell r="R802"/>
          <cell r="S802"/>
          <cell r="T802" t="str">
            <v>N</v>
          </cell>
          <cell r="U802" t="str">
            <v>J</v>
          </cell>
          <cell r="V802" t="str">
            <v>8.1</v>
          </cell>
          <cell r="W802" t="str">
            <v>Ruimte en leefomgeving</v>
          </cell>
        </row>
        <row r="803">
          <cell r="A803">
            <v>6252220</v>
          </cell>
          <cell r="B803" t="str">
            <v>Biezenkamp (vordering): Beheerslasten</v>
          </cell>
          <cell r="C803" t="str">
            <v>K</v>
          </cell>
          <cell r="D803">
            <v>2018</v>
          </cell>
          <cell r="E803">
            <v>2023</v>
          </cell>
          <cell r="F803">
            <v>1</v>
          </cell>
          <cell r="G803" t="str">
            <v>O</v>
          </cell>
          <cell r="H803"/>
          <cell r="I803"/>
          <cell r="J803">
            <v>6</v>
          </cell>
          <cell r="K803">
            <v>0</v>
          </cell>
          <cell r="L803"/>
          <cell r="M803"/>
          <cell r="N803"/>
          <cell r="O803"/>
          <cell r="P803"/>
          <cell r="Q803"/>
          <cell r="R803"/>
          <cell r="S803"/>
          <cell r="T803" t="str">
            <v>N</v>
          </cell>
          <cell r="U803" t="str">
            <v>N</v>
          </cell>
          <cell r="V803" t="str">
            <v>8.1</v>
          </cell>
          <cell r="W803" t="str">
            <v>Ruimte en leefomgeving</v>
          </cell>
        </row>
        <row r="804">
          <cell r="A804">
            <v>6252300</v>
          </cell>
          <cell r="B804" t="str">
            <v>Biezenkamp (fac.): Onvoorzien/risicoreservering</v>
          </cell>
          <cell r="C804" t="str">
            <v>K</v>
          </cell>
          <cell r="D804">
            <v>2018</v>
          </cell>
          <cell r="E804">
            <v>2022</v>
          </cell>
          <cell r="F804">
            <v>1</v>
          </cell>
          <cell r="G804" t="str">
            <v>O</v>
          </cell>
          <cell r="H804"/>
          <cell r="I804"/>
          <cell r="J804">
            <v>6</v>
          </cell>
          <cell r="K804">
            <v>0</v>
          </cell>
          <cell r="L804"/>
          <cell r="M804"/>
          <cell r="N804"/>
          <cell r="O804"/>
          <cell r="P804"/>
          <cell r="Q804"/>
          <cell r="R804"/>
          <cell r="S804"/>
          <cell r="T804" t="str">
            <v>N</v>
          </cell>
          <cell r="U804" t="str">
            <v>J</v>
          </cell>
          <cell r="V804" t="str">
            <v>8.1</v>
          </cell>
          <cell r="W804" t="str">
            <v>Ruimte en leefomgeving</v>
          </cell>
        </row>
        <row r="805">
          <cell r="A805">
            <v>6252310</v>
          </cell>
          <cell r="B805" t="str">
            <v>Biezenkamp (faciliterend): Planvoorbereiding</v>
          </cell>
          <cell r="C805" t="str">
            <v>K</v>
          </cell>
          <cell r="D805">
            <v>2018</v>
          </cell>
          <cell r="E805">
            <v>2022</v>
          </cell>
          <cell r="F805">
            <v>1</v>
          </cell>
          <cell r="G805" t="str">
            <v>O</v>
          </cell>
          <cell r="H805"/>
          <cell r="I805"/>
          <cell r="J805">
            <v>6</v>
          </cell>
          <cell r="K805">
            <v>0</v>
          </cell>
          <cell r="L805"/>
          <cell r="M805"/>
          <cell r="N805"/>
          <cell r="O805"/>
          <cell r="P805"/>
          <cell r="Q805"/>
          <cell r="R805"/>
          <cell r="S805"/>
          <cell r="T805" t="str">
            <v>N</v>
          </cell>
          <cell r="U805" t="str">
            <v>J</v>
          </cell>
          <cell r="V805" t="str">
            <v>8.1</v>
          </cell>
          <cell r="W805" t="str">
            <v>Ruimte en leefomgeving</v>
          </cell>
        </row>
        <row r="806">
          <cell r="A806">
            <v>6252320</v>
          </cell>
          <cell r="B806" t="str">
            <v>Biezenkamp (faciliterend): Planschade</v>
          </cell>
          <cell r="C806" t="str">
            <v>K</v>
          </cell>
          <cell r="D806">
            <v>2018</v>
          </cell>
          <cell r="E806">
            <v>2022</v>
          </cell>
          <cell r="F806">
            <v>1</v>
          </cell>
          <cell r="G806" t="str">
            <v>O</v>
          </cell>
          <cell r="H806"/>
          <cell r="I806"/>
          <cell r="J806">
            <v>6</v>
          </cell>
          <cell r="K806">
            <v>0</v>
          </cell>
          <cell r="L806"/>
          <cell r="M806"/>
          <cell r="N806"/>
          <cell r="O806"/>
          <cell r="P806"/>
          <cell r="Q806"/>
          <cell r="R806"/>
          <cell r="S806"/>
          <cell r="T806" t="str">
            <v>N</v>
          </cell>
          <cell r="U806" t="str">
            <v>J</v>
          </cell>
          <cell r="V806" t="str">
            <v>8.1</v>
          </cell>
          <cell r="W806" t="str">
            <v>Ruimte en leefomgeving</v>
          </cell>
        </row>
        <row r="807">
          <cell r="A807">
            <v>6252330</v>
          </cell>
          <cell r="B807" t="str">
            <v>Biezenkamp (fac.): Kosten verwerving Ossensteegje</v>
          </cell>
          <cell r="C807" t="str">
            <v>K</v>
          </cell>
          <cell r="D807">
            <v>2018</v>
          </cell>
          <cell r="E807">
            <v>2022</v>
          </cell>
          <cell r="F807">
            <v>1</v>
          </cell>
          <cell r="G807" t="str">
            <v>O</v>
          </cell>
          <cell r="H807"/>
          <cell r="I807"/>
          <cell r="J807">
            <v>6</v>
          </cell>
          <cell r="K807">
            <v>0</v>
          </cell>
          <cell r="L807"/>
          <cell r="M807"/>
          <cell r="N807"/>
          <cell r="O807"/>
          <cell r="P807"/>
          <cell r="Q807"/>
          <cell r="R807"/>
          <cell r="S807"/>
          <cell r="T807" t="str">
            <v>N</v>
          </cell>
          <cell r="U807" t="str">
            <v>J</v>
          </cell>
          <cell r="V807" t="str">
            <v>8.1</v>
          </cell>
          <cell r="W807" t="str">
            <v>Ruimte en leefomgeving</v>
          </cell>
        </row>
        <row r="808">
          <cell r="A808">
            <v>6252340</v>
          </cell>
          <cell r="B808" t="str">
            <v>Biezenkamp (faciliterend): Woonrijpmaken</v>
          </cell>
          <cell r="C808" t="str">
            <v>K</v>
          </cell>
          <cell r="D808">
            <v>2018</v>
          </cell>
          <cell r="E808">
            <v>2022</v>
          </cell>
          <cell r="F808">
            <v>1</v>
          </cell>
          <cell r="G808" t="str">
            <v>O</v>
          </cell>
          <cell r="H808"/>
          <cell r="I808"/>
          <cell r="J808">
            <v>6</v>
          </cell>
          <cell r="K808">
            <v>0</v>
          </cell>
          <cell r="L808"/>
          <cell r="M808"/>
          <cell r="N808"/>
          <cell r="O808"/>
          <cell r="P808"/>
          <cell r="Q808"/>
          <cell r="R808"/>
          <cell r="S808"/>
          <cell r="T808" t="str">
            <v>N</v>
          </cell>
          <cell r="U808" t="str">
            <v>J</v>
          </cell>
          <cell r="V808" t="str">
            <v>8.1</v>
          </cell>
          <cell r="W808" t="str">
            <v>Ruimte en leefomgeving</v>
          </cell>
        </row>
        <row r="809">
          <cell r="A809">
            <v>6252350</v>
          </cell>
          <cell r="B809" t="str">
            <v>Biezenkamp (faciliterend): Overige investeringen</v>
          </cell>
          <cell r="C809" t="str">
            <v>K</v>
          </cell>
          <cell r="D809">
            <v>2018</v>
          </cell>
          <cell r="E809">
            <v>2022</v>
          </cell>
          <cell r="F809">
            <v>1</v>
          </cell>
          <cell r="G809" t="str">
            <v>O</v>
          </cell>
          <cell r="H809"/>
          <cell r="I809"/>
          <cell r="J809">
            <v>6</v>
          </cell>
          <cell r="K809">
            <v>0</v>
          </cell>
          <cell r="L809"/>
          <cell r="M809"/>
          <cell r="N809"/>
          <cell r="O809"/>
          <cell r="P809"/>
          <cell r="Q809"/>
          <cell r="R809"/>
          <cell r="S809"/>
          <cell r="T809" t="str">
            <v>N</v>
          </cell>
          <cell r="U809" t="str">
            <v>J</v>
          </cell>
          <cell r="V809" t="str">
            <v>8.1</v>
          </cell>
          <cell r="W809" t="str">
            <v>Ruimte en leefomgeving</v>
          </cell>
        </row>
        <row r="810">
          <cell r="A810">
            <v>6252360</v>
          </cell>
          <cell r="B810" t="str">
            <v>Biezenkamp (fac.): Vergoeding verwerving Ossenst.</v>
          </cell>
          <cell r="C810" t="str">
            <v>K</v>
          </cell>
          <cell r="D810">
            <v>2018</v>
          </cell>
          <cell r="E810">
            <v>2022</v>
          </cell>
          <cell r="F810">
            <v>1</v>
          </cell>
          <cell r="G810" t="str">
            <v>O</v>
          </cell>
          <cell r="H810"/>
          <cell r="I810"/>
          <cell r="J810">
            <v>6</v>
          </cell>
          <cell r="K810">
            <v>0</v>
          </cell>
          <cell r="L810"/>
          <cell r="M810"/>
          <cell r="N810"/>
          <cell r="O810"/>
          <cell r="P810"/>
          <cell r="Q810"/>
          <cell r="R810"/>
          <cell r="S810"/>
          <cell r="T810" t="str">
            <v>N</v>
          </cell>
          <cell r="U810" t="str">
            <v>J</v>
          </cell>
          <cell r="V810" t="str">
            <v>8.1</v>
          </cell>
          <cell r="W810" t="str">
            <v>Ruimte en leefomgeving</v>
          </cell>
        </row>
        <row r="811">
          <cell r="A811">
            <v>6252370</v>
          </cell>
          <cell r="B811" t="str">
            <v>Biezenkamp (faciliterend): Bijdrage beweging 3.0</v>
          </cell>
          <cell r="C811" t="str">
            <v>K</v>
          </cell>
          <cell r="D811">
            <v>2018</v>
          </cell>
          <cell r="E811">
            <v>2022</v>
          </cell>
          <cell r="F811">
            <v>1</v>
          </cell>
          <cell r="G811" t="str">
            <v>O</v>
          </cell>
          <cell r="H811"/>
          <cell r="I811"/>
          <cell r="J811">
            <v>6</v>
          </cell>
          <cell r="K811">
            <v>0</v>
          </cell>
          <cell r="L811"/>
          <cell r="M811"/>
          <cell r="N811"/>
          <cell r="O811"/>
          <cell r="P811"/>
          <cell r="Q811"/>
          <cell r="R811"/>
          <cell r="S811"/>
          <cell r="T811" t="str">
            <v>N</v>
          </cell>
          <cell r="U811" t="str">
            <v>J</v>
          </cell>
          <cell r="V811" t="str">
            <v>8.1</v>
          </cell>
          <cell r="W811" t="str">
            <v>Ruimte en leefomgeving</v>
          </cell>
        </row>
        <row r="812">
          <cell r="A812">
            <v>6252380</v>
          </cell>
          <cell r="B812" t="str">
            <v>Biezenkamp (faciliterend): Overige inkomsten</v>
          </cell>
          <cell r="C812" t="str">
            <v>K</v>
          </cell>
          <cell r="D812">
            <v>2018</v>
          </cell>
          <cell r="E812">
            <v>2022</v>
          </cell>
          <cell r="F812">
            <v>1</v>
          </cell>
          <cell r="G812" t="str">
            <v>O</v>
          </cell>
          <cell r="H812"/>
          <cell r="I812"/>
          <cell r="J812">
            <v>6</v>
          </cell>
          <cell r="K812">
            <v>0</v>
          </cell>
          <cell r="L812"/>
          <cell r="M812"/>
          <cell r="N812"/>
          <cell r="O812"/>
          <cell r="P812"/>
          <cell r="Q812"/>
          <cell r="R812"/>
          <cell r="S812"/>
          <cell r="T812" t="str">
            <v>N</v>
          </cell>
          <cell r="U812" t="str">
            <v>J</v>
          </cell>
          <cell r="V812" t="str">
            <v>8.1</v>
          </cell>
          <cell r="W812" t="str">
            <v>Ruimte en leefomgeving</v>
          </cell>
        </row>
        <row r="813">
          <cell r="A813">
            <v>6253031</v>
          </cell>
          <cell r="B813" t="str">
            <v>Tabaksteeg: aanleg Grasdrogerijweg</v>
          </cell>
          <cell r="C813" t="str">
            <v>K</v>
          </cell>
          <cell r="D813">
            <v>2017</v>
          </cell>
          <cell r="E813">
            <v>2018</v>
          </cell>
          <cell r="F813">
            <v>1</v>
          </cell>
          <cell r="G813" t="str">
            <v>O</v>
          </cell>
          <cell r="H813"/>
          <cell r="I813"/>
          <cell r="J813">
            <v>6</v>
          </cell>
          <cell r="K813">
            <v>0</v>
          </cell>
          <cell r="L813"/>
          <cell r="M813"/>
          <cell r="N813"/>
          <cell r="O813"/>
          <cell r="P813"/>
          <cell r="Q813"/>
          <cell r="R813"/>
          <cell r="S813"/>
          <cell r="T813" t="str">
            <v>N</v>
          </cell>
          <cell r="U813" t="str">
            <v>J</v>
          </cell>
          <cell r="V813" t="str">
            <v>8.2</v>
          </cell>
          <cell r="W813" t="str">
            <v>Grondexploitatie (niet-bedrijventerreinen)</v>
          </cell>
        </row>
        <row r="814">
          <cell r="A814">
            <v>6253051</v>
          </cell>
          <cell r="B814" t="str">
            <v>Tabaksteeg: aanleg busbaan - voorbereiding</v>
          </cell>
          <cell r="C814" t="str">
            <v>K</v>
          </cell>
          <cell r="D814">
            <v>2017</v>
          </cell>
          <cell r="E814">
            <v>2099</v>
          </cell>
          <cell r="F814">
            <v>1</v>
          </cell>
          <cell r="G814" t="str">
            <v>O</v>
          </cell>
          <cell r="H814"/>
          <cell r="I814"/>
          <cell r="J814">
            <v>6</v>
          </cell>
          <cell r="K814">
            <v>0</v>
          </cell>
          <cell r="L814"/>
          <cell r="M814"/>
          <cell r="N814"/>
          <cell r="O814"/>
          <cell r="P814"/>
          <cell r="Q814"/>
          <cell r="R814"/>
          <cell r="S814"/>
          <cell r="T814" t="str">
            <v>N</v>
          </cell>
          <cell r="U814" t="str">
            <v>N</v>
          </cell>
          <cell r="V814" t="str">
            <v>8.2</v>
          </cell>
          <cell r="W814" t="str">
            <v>Grondexploitatie (niet-bedrijventerreinen)</v>
          </cell>
        </row>
        <row r="815">
          <cell r="A815">
            <v>6253060</v>
          </cell>
          <cell r="B815" t="str">
            <v>Tabaksteeg: beheer Baten &amp; Lasten</v>
          </cell>
          <cell r="C815" t="str">
            <v>K</v>
          </cell>
          <cell r="D815">
            <v>2017</v>
          </cell>
          <cell r="E815">
            <v>2099</v>
          </cell>
          <cell r="F815">
            <v>1</v>
          </cell>
          <cell r="G815" t="str">
            <v>O</v>
          </cell>
          <cell r="H815"/>
          <cell r="I815"/>
          <cell r="J815">
            <v>6</v>
          </cell>
          <cell r="K815">
            <v>0</v>
          </cell>
          <cell r="L815"/>
          <cell r="M815"/>
          <cell r="N815"/>
          <cell r="O815"/>
          <cell r="P815"/>
          <cell r="Q815"/>
          <cell r="R815"/>
          <cell r="S815"/>
          <cell r="T815" t="str">
            <v>N</v>
          </cell>
          <cell r="U815" t="str">
            <v>N</v>
          </cell>
          <cell r="V815" t="str">
            <v>8.2</v>
          </cell>
          <cell r="W815" t="str">
            <v>Grondexploitatie (niet-bedrijventerreinen)</v>
          </cell>
        </row>
        <row r="816">
          <cell r="A816">
            <v>6254100</v>
          </cell>
          <cell r="B816" t="str">
            <v>Valleipark: Onvoorzien/risicoreservering</v>
          </cell>
          <cell r="C816" t="str">
            <v>K</v>
          </cell>
          <cell r="D816">
            <v>2017</v>
          </cell>
          <cell r="E816">
            <v>2099</v>
          </cell>
          <cell r="F816">
            <v>0</v>
          </cell>
          <cell r="G816" t="str">
            <v>O</v>
          </cell>
          <cell r="H816"/>
          <cell r="I816"/>
          <cell r="J816">
            <v>6</v>
          </cell>
          <cell r="K816">
            <v>0</v>
          </cell>
          <cell r="L816"/>
          <cell r="M816"/>
          <cell r="N816"/>
          <cell r="O816"/>
          <cell r="P816"/>
          <cell r="Q816"/>
          <cell r="R816"/>
          <cell r="S816"/>
          <cell r="T816" t="str">
            <v>N</v>
          </cell>
          <cell r="U816" t="str">
            <v>J</v>
          </cell>
          <cell r="V816" t="str">
            <v>8.2</v>
          </cell>
          <cell r="W816" t="str">
            <v>Grondexploitatie (niet-bedrijventerreinen)</v>
          </cell>
        </row>
        <row r="817">
          <cell r="A817">
            <v>6254110</v>
          </cell>
          <cell r="B817" t="str">
            <v>Valleipark wonen: Masterbudget planvoorbereiding</v>
          </cell>
          <cell r="C817" t="str">
            <v>K</v>
          </cell>
          <cell r="D817">
            <v>2017</v>
          </cell>
          <cell r="E817">
            <v>2099</v>
          </cell>
          <cell r="F817">
            <v>0</v>
          </cell>
          <cell r="G817" t="str">
            <v>O</v>
          </cell>
          <cell r="H817"/>
          <cell r="I817"/>
          <cell r="J817">
            <v>6</v>
          </cell>
          <cell r="K817">
            <v>0</v>
          </cell>
          <cell r="L817"/>
          <cell r="M817"/>
          <cell r="N817"/>
          <cell r="O817"/>
          <cell r="P817"/>
          <cell r="Q817"/>
          <cell r="R817"/>
          <cell r="S817"/>
          <cell r="T817" t="str">
            <v>N</v>
          </cell>
          <cell r="U817" t="str">
            <v>J</v>
          </cell>
          <cell r="V817" t="str">
            <v>8.2</v>
          </cell>
          <cell r="W817" t="str">
            <v>Grondexploitatie (niet-bedrijventerreinen)</v>
          </cell>
        </row>
        <row r="818">
          <cell r="A818">
            <v>6254111</v>
          </cell>
          <cell r="B818" t="str">
            <v>Valleipark wonen: Definitiefase</v>
          </cell>
          <cell r="C818" t="str">
            <v>K</v>
          </cell>
          <cell r="D818">
            <v>2017</v>
          </cell>
          <cell r="E818">
            <v>2099</v>
          </cell>
          <cell r="F818">
            <v>1</v>
          </cell>
          <cell r="G818" t="str">
            <v>O</v>
          </cell>
          <cell r="H818"/>
          <cell r="I818"/>
          <cell r="J818">
            <v>6</v>
          </cell>
          <cell r="K818">
            <v>0</v>
          </cell>
          <cell r="L818"/>
          <cell r="M818"/>
          <cell r="N818"/>
          <cell r="O818"/>
          <cell r="P818"/>
          <cell r="Q818"/>
          <cell r="R818"/>
          <cell r="S818"/>
          <cell r="T818" t="str">
            <v>N</v>
          </cell>
          <cell r="U818" t="str">
            <v>N</v>
          </cell>
          <cell r="V818" t="str">
            <v>8.2</v>
          </cell>
          <cell r="W818" t="str">
            <v>Grondexploitatie (niet-bedrijventerreinen)</v>
          </cell>
        </row>
        <row r="819">
          <cell r="A819">
            <v>6254112</v>
          </cell>
          <cell r="B819" t="str">
            <v>Valleipark wonen: Stelpost kwaliteit en ecologie</v>
          </cell>
          <cell r="C819" t="str">
            <v>K</v>
          </cell>
          <cell r="D819">
            <v>2018</v>
          </cell>
          <cell r="E819">
            <v>2099</v>
          </cell>
          <cell r="F819">
            <v>0</v>
          </cell>
          <cell r="G819" t="str">
            <v>O</v>
          </cell>
          <cell r="H819"/>
          <cell r="I819"/>
          <cell r="J819">
            <v>6</v>
          </cell>
          <cell r="K819">
            <v>0</v>
          </cell>
          <cell r="L819"/>
          <cell r="M819"/>
          <cell r="N819"/>
          <cell r="O819"/>
          <cell r="P819"/>
          <cell r="Q819"/>
          <cell r="R819"/>
          <cell r="S819"/>
          <cell r="T819" t="str">
            <v>N</v>
          </cell>
          <cell r="U819" t="str">
            <v>J</v>
          </cell>
          <cell r="V819" t="str">
            <v>8.2</v>
          </cell>
          <cell r="W819" t="str">
            <v>Grondexploitatie (niet-bedrijventerreinen)</v>
          </cell>
        </row>
        <row r="820">
          <cell r="A820">
            <v>6254115</v>
          </cell>
          <cell r="B820" t="str">
            <v>Valleipark wonen: Verwerving</v>
          </cell>
          <cell r="C820" t="str">
            <v>K</v>
          </cell>
          <cell r="D820">
            <v>2022</v>
          </cell>
          <cell r="E820">
            <v>2099</v>
          </cell>
          <cell r="F820">
            <v>0</v>
          </cell>
          <cell r="G820" t="str">
            <v>O</v>
          </cell>
          <cell r="H820"/>
          <cell r="I820"/>
          <cell r="J820">
            <v>6</v>
          </cell>
          <cell r="K820">
            <v>0</v>
          </cell>
          <cell r="L820"/>
          <cell r="M820"/>
          <cell r="N820"/>
          <cell r="O820"/>
          <cell r="P820"/>
          <cell r="Q820"/>
          <cell r="R820"/>
          <cell r="S820"/>
          <cell r="T820" t="str">
            <v>N</v>
          </cell>
          <cell r="U820" t="str">
            <v>J</v>
          </cell>
          <cell r="V820" t="str">
            <v>8.1</v>
          </cell>
          <cell r="W820" t="str">
            <v>Ruimte en leefomgeving</v>
          </cell>
        </row>
        <row r="821">
          <cell r="A821">
            <v>6254130</v>
          </cell>
          <cell r="B821" t="str">
            <v>Valleipark wonen: Masterbudget Bouwrijpmaken</v>
          </cell>
          <cell r="C821" t="str">
            <v>K</v>
          </cell>
          <cell r="D821">
            <v>2017</v>
          </cell>
          <cell r="E821">
            <v>2099</v>
          </cell>
          <cell r="F821">
            <v>0</v>
          </cell>
          <cell r="G821" t="str">
            <v>O</v>
          </cell>
          <cell r="H821"/>
          <cell r="I821"/>
          <cell r="J821">
            <v>6</v>
          </cell>
          <cell r="K821">
            <v>0</v>
          </cell>
          <cell r="L821"/>
          <cell r="M821"/>
          <cell r="N821"/>
          <cell r="O821"/>
          <cell r="P821"/>
          <cell r="Q821"/>
          <cell r="R821"/>
          <cell r="S821"/>
          <cell r="T821" t="str">
            <v>N</v>
          </cell>
          <cell r="U821" t="str">
            <v>J</v>
          </cell>
          <cell r="V821" t="str">
            <v>8.2</v>
          </cell>
          <cell r="W821" t="str">
            <v>Grondexploitatie (niet-bedrijventerreinen)</v>
          </cell>
        </row>
        <row r="822">
          <cell r="A822">
            <v>6254131</v>
          </cell>
          <cell r="B822" t="str">
            <v>Valleipark wonen: Sloopkosten</v>
          </cell>
          <cell r="C822" t="str">
            <v>K</v>
          </cell>
          <cell r="D822">
            <v>2018</v>
          </cell>
          <cell r="E822">
            <v>2022</v>
          </cell>
          <cell r="F822">
            <v>1</v>
          </cell>
          <cell r="G822" t="str">
            <v>O</v>
          </cell>
          <cell r="H822"/>
          <cell r="I822"/>
          <cell r="J822">
            <v>6</v>
          </cell>
          <cell r="K822">
            <v>0</v>
          </cell>
          <cell r="L822"/>
          <cell r="M822"/>
          <cell r="N822"/>
          <cell r="O822"/>
          <cell r="P822"/>
          <cell r="Q822"/>
          <cell r="R822"/>
          <cell r="S822"/>
          <cell r="T822" t="str">
            <v>N</v>
          </cell>
          <cell r="U822" t="str">
            <v>J</v>
          </cell>
          <cell r="V822" t="str">
            <v>8.2</v>
          </cell>
          <cell r="W822" t="str">
            <v>Grondexploitatie (niet-bedrijventerreinen)</v>
          </cell>
        </row>
        <row r="823">
          <cell r="A823">
            <v>6254132</v>
          </cell>
          <cell r="B823" t="str">
            <v>Valleipark wonen: bouwrijpmaken</v>
          </cell>
          <cell r="C823" t="str">
            <v>K</v>
          </cell>
          <cell r="D823">
            <v>2017</v>
          </cell>
          <cell r="E823">
            <v>2099</v>
          </cell>
          <cell r="F823">
            <v>1</v>
          </cell>
          <cell r="G823" t="str">
            <v>O</v>
          </cell>
          <cell r="H823"/>
          <cell r="I823"/>
          <cell r="J823">
            <v>6</v>
          </cell>
          <cell r="K823">
            <v>0</v>
          </cell>
          <cell r="L823"/>
          <cell r="M823"/>
          <cell r="N823"/>
          <cell r="O823"/>
          <cell r="P823"/>
          <cell r="Q823"/>
          <cell r="R823"/>
          <cell r="S823"/>
          <cell r="T823" t="str">
            <v>N</v>
          </cell>
          <cell r="U823" t="str">
            <v>N</v>
          </cell>
          <cell r="V823" t="str">
            <v>8.2</v>
          </cell>
          <cell r="W823" t="str">
            <v>Grondexploitatie (niet-bedrijventerreinen)</v>
          </cell>
        </row>
        <row r="824">
          <cell r="A824">
            <v>6254133</v>
          </cell>
          <cell r="B824" t="str">
            <v>Valleipark wonen: Bouwrijpmaken fase 3</v>
          </cell>
          <cell r="C824" t="str">
            <v>K</v>
          </cell>
          <cell r="D824">
            <v>2017</v>
          </cell>
          <cell r="E824">
            <v>2099</v>
          </cell>
          <cell r="F824">
            <v>0</v>
          </cell>
          <cell r="G824" t="str">
            <v>O</v>
          </cell>
          <cell r="H824"/>
          <cell r="I824"/>
          <cell r="J824">
            <v>6</v>
          </cell>
          <cell r="K824">
            <v>0</v>
          </cell>
          <cell r="L824"/>
          <cell r="M824"/>
          <cell r="N824"/>
          <cell r="O824"/>
          <cell r="P824"/>
          <cell r="Q824"/>
          <cell r="R824"/>
          <cell r="S824"/>
          <cell r="T824" t="str">
            <v>N</v>
          </cell>
          <cell r="U824" t="str">
            <v>J</v>
          </cell>
          <cell r="V824" t="str">
            <v>8.2</v>
          </cell>
          <cell r="W824" t="str">
            <v>Grondexploitatie (niet-bedrijventerreinen)</v>
          </cell>
        </row>
        <row r="825">
          <cell r="A825">
            <v>6254140</v>
          </cell>
          <cell r="B825" t="str">
            <v>Valleipark wonen: Masterbudget Woonrijp maken</v>
          </cell>
          <cell r="C825" t="str">
            <v>K</v>
          </cell>
          <cell r="D825">
            <v>2017</v>
          </cell>
          <cell r="E825">
            <v>2099</v>
          </cell>
          <cell r="F825">
            <v>0</v>
          </cell>
          <cell r="G825" t="str">
            <v>O</v>
          </cell>
          <cell r="H825"/>
          <cell r="I825"/>
          <cell r="J825">
            <v>6</v>
          </cell>
          <cell r="K825">
            <v>0</v>
          </cell>
          <cell r="L825"/>
          <cell r="M825"/>
          <cell r="N825"/>
          <cell r="O825"/>
          <cell r="P825"/>
          <cell r="Q825"/>
          <cell r="R825"/>
          <cell r="S825"/>
          <cell r="T825" t="str">
            <v>N</v>
          </cell>
          <cell r="U825" t="str">
            <v>J</v>
          </cell>
          <cell r="V825" t="str">
            <v>8.2</v>
          </cell>
          <cell r="W825" t="str">
            <v>Grondexploitatie (niet-bedrijventerreinen)</v>
          </cell>
        </row>
        <row r="826">
          <cell r="A826">
            <v>6254141</v>
          </cell>
          <cell r="B826" t="str">
            <v>Valleipark wonen: Woonrijpmaken fase 1 &amp; 3</v>
          </cell>
          <cell r="C826" t="str">
            <v>K</v>
          </cell>
          <cell r="D826">
            <v>2017</v>
          </cell>
          <cell r="E826">
            <v>2099</v>
          </cell>
          <cell r="F826">
            <v>0</v>
          </cell>
          <cell r="G826" t="str">
            <v>O</v>
          </cell>
          <cell r="H826"/>
          <cell r="I826"/>
          <cell r="J826">
            <v>6</v>
          </cell>
          <cell r="K826">
            <v>0</v>
          </cell>
          <cell r="L826"/>
          <cell r="M826"/>
          <cell r="N826"/>
          <cell r="O826"/>
          <cell r="P826"/>
          <cell r="Q826"/>
          <cell r="R826"/>
          <cell r="S826"/>
          <cell r="T826" t="str">
            <v>N</v>
          </cell>
          <cell r="U826" t="str">
            <v>J</v>
          </cell>
          <cell r="V826" t="str">
            <v>8.2</v>
          </cell>
          <cell r="W826" t="str">
            <v>Grondexploitatie (niet-bedrijventerreinen)</v>
          </cell>
        </row>
        <row r="827">
          <cell r="A827">
            <v>6254142</v>
          </cell>
          <cell r="B827" t="str">
            <v>Valleipark wonen: Extra herstelkosten fasering</v>
          </cell>
          <cell r="C827" t="str">
            <v>K</v>
          </cell>
          <cell r="D827">
            <v>2017</v>
          </cell>
          <cell r="E827">
            <v>2099</v>
          </cell>
          <cell r="F827">
            <v>0</v>
          </cell>
          <cell r="G827" t="str">
            <v>O</v>
          </cell>
          <cell r="H827"/>
          <cell r="I827"/>
          <cell r="J827">
            <v>6</v>
          </cell>
          <cell r="K827">
            <v>0</v>
          </cell>
          <cell r="L827"/>
          <cell r="M827"/>
          <cell r="N827"/>
          <cell r="O827"/>
          <cell r="P827"/>
          <cell r="Q827"/>
          <cell r="R827"/>
          <cell r="S827"/>
          <cell r="T827" t="str">
            <v>N</v>
          </cell>
          <cell r="U827" t="str">
            <v>J</v>
          </cell>
          <cell r="V827" t="str">
            <v>8.2</v>
          </cell>
          <cell r="W827" t="str">
            <v>Grondexploitatie (niet-bedrijventerreinen)</v>
          </cell>
        </row>
        <row r="828">
          <cell r="A828">
            <v>6254143</v>
          </cell>
          <cell r="B828" t="str">
            <v>Valleipark wonen: Extra kosten omzetting bestr.</v>
          </cell>
          <cell r="C828" t="str">
            <v>K</v>
          </cell>
          <cell r="D828">
            <v>2017</v>
          </cell>
          <cell r="E828">
            <v>2099</v>
          </cell>
          <cell r="F828">
            <v>0</v>
          </cell>
          <cell r="G828" t="str">
            <v>O</v>
          </cell>
          <cell r="H828"/>
          <cell r="I828"/>
          <cell r="J828">
            <v>6</v>
          </cell>
          <cell r="K828">
            <v>0</v>
          </cell>
          <cell r="L828"/>
          <cell r="M828"/>
          <cell r="N828"/>
          <cell r="O828"/>
          <cell r="P828"/>
          <cell r="Q828"/>
          <cell r="R828"/>
          <cell r="S828"/>
          <cell r="T828" t="str">
            <v>N</v>
          </cell>
          <cell r="U828" t="str">
            <v>J</v>
          </cell>
          <cell r="V828" t="str">
            <v>8.2</v>
          </cell>
          <cell r="W828" t="str">
            <v>Grondexploitatie (niet-bedrijventerreinen)</v>
          </cell>
        </row>
        <row r="829">
          <cell r="A829">
            <v>6254144</v>
          </cell>
          <cell r="B829" t="str">
            <v>Valleipark wonen: Woonrijp maken fase 2</v>
          </cell>
          <cell r="C829" t="str">
            <v>K</v>
          </cell>
          <cell r="D829">
            <v>2017</v>
          </cell>
          <cell r="E829">
            <v>2099</v>
          </cell>
          <cell r="F829">
            <v>0</v>
          </cell>
          <cell r="G829" t="str">
            <v>O</v>
          </cell>
          <cell r="H829"/>
          <cell r="I829"/>
          <cell r="J829">
            <v>6</v>
          </cell>
          <cell r="K829">
            <v>0</v>
          </cell>
          <cell r="L829"/>
          <cell r="M829"/>
          <cell r="N829"/>
          <cell r="O829"/>
          <cell r="P829"/>
          <cell r="Q829"/>
          <cell r="R829"/>
          <cell r="S829"/>
          <cell r="T829" t="str">
            <v>N</v>
          </cell>
          <cell r="U829" t="str">
            <v>J</v>
          </cell>
          <cell r="V829" t="str">
            <v>8.2</v>
          </cell>
          <cell r="W829" t="str">
            <v>Grondexploitatie (niet-bedrijventerreinen)</v>
          </cell>
        </row>
        <row r="830">
          <cell r="A830">
            <v>6254150</v>
          </cell>
          <cell r="B830" t="str">
            <v>Valleipark wonen: Grondverkopen</v>
          </cell>
          <cell r="C830" t="str">
            <v>K</v>
          </cell>
          <cell r="D830">
            <v>2017</v>
          </cell>
          <cell r="E830">
            <v>2099</v>
          </cell>
          <cell r="F830">
            <v>0</v>
          </cell>
          <cell r="G830" t="str">
            <v>O</v>
          </cell>
          <cell r="H830"/>
          <cell r="I830"/>
          <cell r="J830">
            <v>6</v>
          </cell>
          <cell r="K830">
            <v>0</v>
          </cell>
          <cell r="L830"/>
          <cell r="M830"/>
          <cell r="N830"/>
          <cell r="O830"/>
          <cell r="P830"/>
          <cell r="Q830"/>
          <cell r="R830"/>
          <cell r="S830"/>
          <cell r="T830" t="str">
            <v>N</v>
          </cell>
          <cell r="U830" t="str">
            <v>J</v>
          </cell>
          <cell r="V830" t="str">
            <v>8.2</v>
          </cell>
          <cell r="W830" t="str">
            <v>Grondexploitatie (niet-bedrijventerreinen)</v>
          </cell>
        </row>
        <row r="831">
          <cell r="A831">
            <v>6254160</v>
          </cell>
          <cell r="B831" t="str">
            <v>Valleipark wonen: VAT</v>
          </cell>
          <cell r="C831" t="str">
            <v>K</v>
          </cell>
          <cell r="D831">
            <v>2017</v>
          </cell>
          <cell r="E831">
            <v>2099</v>
          </cell>
          <cell r="F831">
            <v>0</v>
          </cell>
          <cell r="G831" t="str">
            <v>O</v>
          </cell>
          <cell r="H831"/>
          <cell r="I831"/>
          <cell r="J831">
            <v>6</v>
          </cell>
          <cell r="K831">
            <v>0</v>
          </cell>
          <cell r="L831"/>
          <cell r="M831"/>
          <cell r="N831"/>
          <cell r="O831"/>
          <cell r="P831"/>
          <cell r="Q831"/>
          <cell r="R831"/>
          <cell r="S831"/>
          <cell r="T831" t="str">
            <v>N</v>
          </cell>
          <cell r="U831" t="str">
            <v>J</v>
          </cell>
          <cell r="V831" t="str">
            <v>8.2</v>
          </cell>
          <cell r="W831" t="str">
            <v>Grondexploitatie (niet-bedrijventerreinen)</v>
          </cell>
        </row>
        <row r="832">
          <cell r="A832">
            <v>6254170</v>
          </cell>
          <cell r="B832" t="str">
            <v>Valleipark wonen: Deficit marktpartijen</v>
          </cell>
          <cell r="C832" t="str">
            <v>K</v>
          </cell>
          <cell r="D832">
            <v>2017</v>
          </cell>
          <cell r="E832">
            <v>2099</v>
          </cell>
          <cell r="F832">
            <v>0</v>
          </cell>
          <cell r="G832" t="str">
            <v>O</v>
          </cell>
          <cell r="H832"/>
          <cell r="I832"/>
          <cell r="J832">
            <v>6</v>
          </cell>
          <cell r="K832">
            <v>0</v>
          </cell>
          <cell r="L832"/>
          <cell r="M832"/>
          <cell r="N832"/>
          <cell r="O832"/>
          <cell r="P832"/>
          <cell r="Q832"/>
          <cell r="R832"/>
          <cell r="S832"/>
          <cell r="T832" t="str">
            <v>N</v>
          </cell>
          <cell r="U832" t="str">
            <v>J</v>
          </cell>
          <cell r="V832" t="str">
            <v>8.2</v>
          </cell>
          <cell r="W832" t="str">
            <v>Grondexploitatie (niet-bedrijventerreinen)</v>
          </cell>
        </row>
        <row r="833">
          <cell r="A833">
            <v>6254180</v>
          </cell>
          <cell r="B833" t="str">
            <v>Valleipark wonen: Overige inkomsten</v>
          </cell>
          <cell r="C833" t="str">
            <v>K</v>
          </cell>
          <cell r="D833">
            <v>2017</v>
          </cell>
          <cell r="E833">
            <v>2099</v>
          </cell>
          <cell r="F833">
            <v>0</v>
          </cell>
          <cell r="G833" t="str">
            <v>O</v>
          </cell>
          <cell r="H833"/>
          <cell r="I833"/>
          <cell r="J833">
            <v>6</v>
          </cell>
          <cell r="K833">
            <v>0</v>
          </cell>
          <cell r="L833"/>
          <cell r="M833"/>
          <cell r="N833"/>
          <cell r="O833"/>
          <cell r="P833"/>
          <cell r="Q833"/>
          <cell r="R833"/>
          <cell r="S833"/>
          <cell r="T833" t="str">
            <v>N</v>
          </cell>
          <cell r="U833" t="str">
            <v>J</v>
          </cell>
          <cell r="V833" t="str">
            <v>8.2</v>
          </cell>
          <cell r="W833" t="str">
            <v>Grondexploitatie (niet-bedrijventerreinen)</v>
          </cell>
        </row>
        <row r="834">
          <cell r="A834">
            <v>6255100</v>
          </cell>
          <cell r="B834" t="str">
            <v>Berkelwijk: Voorbereidingskosten</v>
          </cell>
          <cell r="C834" t="str">
            <v>K</v>
          </cell>
          <cell r="D834">
            <v>2018</v>
          </cell>
          <cell r="E834">
            <v>2099</v>
          </cell>
          <cell r="F834">
            <v>0</v>
          </cell>
          <cell r="G834" t="str">
            <v>O</v>
          </cell>
          <cell r="H834"/>
          <cell r="I834"/>
          <cell r="J834">
            <v>6</v>
          </cell>
          <cell r="K834">
            <v>0</v>
          </cell>
          <cell r="L834"/>
          <cell r="M834"/>
          <cell r="N834"/>
          <cell r="O834"/>
          <cell r="P834"/>
          <cell r="Q834"/>
          <cell r="R834"/>
          <cell r="S834"/>
          <cell r="T834" t="str">
            <v>N</v>
          </cell>
          <cell r="U834" t="str">
            <v>J</v>
          </cell>
          <cell r="V834" t="str">
            <v>8.2</v>
          </cell>
          <cell r="W834" t="str">
            <v>Grondexploitatie (niet-bedrijventerreinen)</v>
          </cell>
        </row>
        <row r="835">
          <cell r="A835">
            <v>6290060</v>
          </cell>
          <cell r="B835" t="str">
            <v>Grondbedrijf algemeen: Beheer</v>
          </cell>
          <cell r="C835" t="str">
            <v>K</v>
          </cell>
          <cell r="D835">
            <v>2017</v>
          </cell>
          <cell r="E835">
            <v>2099</v>
          </cell>
          <cell r="F835">
            <v>0</v>
          </cell>
          <cell r="G835" t="str">
            <v>O</v>
          </cell>
          <cell r="H835"/>
          <cell r="I835"/>
          <cell r="J835">
            <v>6</v>
          </cell>
          <cell r="K835">
            <v>0</v>
          </cell>
          <cell r="L835"/>
          <cell r="M835"/>
          <cell r="N835"/>
          <cell r="O835"/>
          <cell r="P835"/>
          <cell r="Q835"/>
          <cell r="R835"/>
          <cell r="S835"/>
          <cell r="T835" t="str">
            <v>N</v>
          </cell>
          <cell r="U835" t="str">
            <v>J</v>
          </cell>
          <cell r="V835" t="str">
            <v>8.1</v>
          </cell>
          <cell r="W835" t="str">
            <v>Ruimte en leefomgeving</v>
          </cell>
        </row>
        <row r="836">
          <cell r="A836">
            <v>6290080</v>
          </cell>
          <cell r="B836" t="str">
            <v>Rente tgv exploitatie</v>
          </cell>
          <cell r="C836" t="str">
            <v>K</v>
          </cell>
          <cell r="D836">
            <v>2017</v>
          </cell>
          <cell r="E836">
            <v>2099</v>
          </cell>
          <cell r="F836">
            <v>0</v>
          </cell>
          <cell r="G836" t="str">
            <v>O</v>
          </cell>
          <cell r="H836"/>
          <cell r="I836"/>
          <cell r="J836">
            <v>6</v>
          </cell>
          <cell r="K836">
            <v>0</v>
          </cell>
          <cell r="L836"/>
          <cell r="M836"/>
          <cell r="N836"/>
          <cell r="O836"/>
          <cell r="P836"/>
          <cell r="Q836"/>
          <cell r="R836"/>
          <cell r="S836"/>
          <cell r="T836" t="str">
            <v>N</v>
          </cell>
          <cell r="U836" t="str">
            <v>J</v>
          </cell>
          <cell r="V836" t="str">
            <v>0.5</v>
          </cell>
          <cell r="W836" t="str">
            <v>Treasury</v>
          </cell>
        </row>
        <row r="837">
          <cell r="A837">
            <v>6290097</v>
          </cell>
          <cell r="B837" t="str">
            <v>Grondbedrijf algemeen: Mutaties reserves</v>
          </cell>
          <cell r="C837" t="str">
            <v>K</v>
          </cell>
          <cell r="D837">
            <v>2017</v>
          </cell>
          <cell r="E837">
            <v>2099</v>
          </cell>
          <cell r="F837">
            <v>0</v>
          </cell>
          <cell r="G837" t="str">
            <v>O</v>
          </cell>
          <cell r="H837"/>
          <cell r="I837"/>
          <cell r="J837">
            <v>6</v>
          </cell>
          <cell r="K837">
            <v>0</v>
          </cell>
          <cell r="L837"/>
          <cell r="M837"/>
          <cell r="N837"/>
          <cell r="O837"/>
          <cell r="P837"/>
          <cell r="Q837"/>
          <cell r="R837"/>
          <cell r="S837"/>
          <cell r="T837" t="str">
            <v>N</v>
          </cell>
          <cell r="U837" t="str">
            <v>J</v>
          </cell>
          <cell r="V837" t="str">
            <v>0.10</v>
          </cell>
          <cell r="W837" t="str">
            <v>Mutaties reserves</v>
          </cell>
        </row>
        <row r="838">
          <cell r="A838">
            <v>6299000</v>
          </cell>
          <cell r="B838" t="str">
            <v>Overboekingsrekening OHW Grondbedrijf</v>
          </cell>
          <cell r="C838" t="str">
            <v>K</v>
          </cell>
          <cell r="D838">
            <v>2017</v>
          </cell>
          <cell r="E838">
            <v>2099</v>
          </cell>
          <cell r="F838">
            <v>0</v>
          </cell>
          <cell r="G838" t="str">
            <v>O</v>
          </cell>
          <cell r="H838"/>
          <cell r="I838"/>
          <cell r="J838">
            <v>6</v>
          </cell>
          <cell r="K838">
            <v>0</v>
          </cell>
          <cell r="L838"/>
          <cell r="M838"/>
          <cell r="N838"/>
          <cell r="O838"/>
          <cell r="P838"/>
          <cell r="Q838"/>
          <cell r="R838"/>
          <cell r="S838"/>
          <cell r="T838" t="str">
            <v>N</v>
          </cell>
          <cell r="U838" t="str">
            <v>J</v>
          </cell>
          <cell r="V838" t="str">
            <v>8.2</v>
          </cell>
          <cell r="W838" t="str">
            <v>Grondexploitatie (niet-bedrijventerreinen)</v>
          </cell>
        </row>
        <row r="839">
          <cell r="A839">
            <v>7000001</v>
          </cell>
          <cell r="B839" t="str">
            <v>Salarissen en overhead kapitaalwerken</v>
          </cell>
          <cell r="C839" t="str">
            <v>K</v>
          </cell>
          <cell r="D839">
            <v>2017</v>
          </cell>
          <cell r="E839">
            <v>2099</v>
          </cell>
          <cell r="F839">
            <v>0</v>
          </cell>
          <cell r="G839" t="str">
            <v>K</v>
          </cell>
          <cell r="H839"/>
          <cell r="I839"/>
          <cell r="J839">
            <v>7</v>
          </cell>
          <cell r="K839">
            <v>0</v>
          </cell>
          <cell r="L839"/>
          <cell r="M839"/>
          <cell r="N839"/>
          <cell r="O839"/>
          <cell r="P839"/>
          <cell r="Q839"/>
          <cell r="R839"/>
          <cell r="S839"/>
          <cell r="T839" t="str">
            <v>N</v>
          </cell>
          <cell r="U839" t="str">
            <v>J</v>
          </cell>
          <cell r="V839" t="str">
            <v>A129</v>
          </cell>
          <cell r="W839" t="str">
            <v>Materiële vaste activa: Overig</v>
          </cell>
        </row>
        <row r="840">
          <cell r="A840">
            <v>7001001</v>
          </cell>
          <cell r="B840" t="str">
            <v>Meubilair exclusief stoelen raadzaal - 2024</v>
          </cell>
          <cell r="C840" t="str">
            <v>K</v>
          </cell>
          <cell r="D840">
            <v>2024</v>
          </cell>
          <cell r="E840">
            <v>2099</v>
          </cell>
          <cell r="F840">
            <v>0</v>
          </cell>
          <cell r="G840" t="str">
            <v>K</v>
          </cell>
          <cell r="H840"/>
          <cell r="I840"/>
          <cell r="J840">
            <v>7</v>
          </cell>
          <cell r="K840">
            <v>0</v>
          </cell>
          <cell r="L840"/>
          <cell r="M840"/>
          <cell r="N840"/>
          <cell r="O840"/>
          <cell r="P840"/>
          <cell r="Q840"/>
          <cell r="R840"/>
          <cell r="S840"/>
          <cell r="T840" t="str">
            <v>N</v>
          </cell>
          <cell r="U840" t="str">
            <v>J</v>
          </cell>
          <cell r="V840" t="str">
            <v>A123</v>
          </cell>
          <cell r="W840" t="str">
            <v>Materiële vaste activa: Bedrijfsgebouwen</v>
          </cell>
        </row>
        <row r="841">
          <cell r="A841">
            <v>7001002</v>
          </cell>
          <cell r="B841" t="str">
            <v>iPads raad - 2022</v>
          </cell>
          <cell r="C841" t="str">
            <v>K</v>
          </cell>
          <cell r="D841">
            <v>2022</v>
          </cell>
          <cell r="E841">
            <v>2022</v>
          </cell>
          <cell r="F841">
            <v>1</v>
          </cell>
          <cell r="G841" t="str">
            <v>K</v>
          </cell>
          <cell r="H841"/>
          <cell r="I841"/>
          <cell r="J841">
            <v>7</v>
          </cell>
          <cell r="K841">
            <v>0</v>
          </cell>
          <cell r="L841"/>
          <cell r="M841"/>
          <cell r="N841"/>
          <cell r="O841"/>
          <cell r="P841"/>
          <cell r="Q841"/>
          <cell r="R841"/>
          <cell r="S841"/>
          <cell r="T841" t="str">
            <v>N</v>
          </cell>
          <cell r="U841" t="str">
            <v>J</v>
          </cell>
          <cell r="V841" t="str">
            <v>A126</v>
          </cell>
          <cell r="W841" t="str">
            <v>Materiële vaste activa: Machines, apparaten en installaties</v>
          </cell>
        </row>
        <row r="842">
          <cell r="A842">
            <v>7001004</v>
          </cell>
          <cell r="B842" t="str">
            <v>AV middelen raadzaal en commissiekamers - 2024</v>
          </cell>
          <cell r="C842" t="str">
            <v>K</v>
          </cell>
          <cell r="D842">
            <v>2024</v>
          </cell>
          <cell r="E842">
            <v>2099</v>
          </cell>
          <cell r="F842">
            <v>0</v>
          </cell>
          <cell r="G842" t="str">
            <v>K</v>
          </cell>
          <cell r="H842"/>
          <cell r="I842"/>
          <cell r="J842">
            <v>7</v>
          </cell>
          <cell r="K842">
            <v>0</v>
          </cell>
          <cell r="L842"/>
          <cell r="M842"/>
          <cell r="N842"/>
          <cell r="O842"/>
          <cell r="P842"/>
          <cell r="Q842"/>
          <cell r="R842"/>
          <cell r="S842"/>
          <cell r="T842" t="str">
            <v>N</v>
          </cell>
          <cell r="U842" t="str">
            <v>J</v>
          </cell>
          <cell r="V842" t="str">
            <v>A126</v>
          </cell>
          <cell r="W842" t="str">
            <v>Materiële vaste activa: Machines, apparaten en installaties</v>
          </cell>
        </row>
        <row r="843">
          <cell r="A843">
            <v>7001005</v>
          </cell>
          <cell r="B843" t="str">
            <v>Stoffering-schilderwerk raadszaal- comm.krs. -2024</v>
          </cell>
          <cell r="C843" t="str">
            <v>K</v>
          </cell>
          <cell r="D843">
            <v>2024</v>
          </cell>
          <cell r="E843">
            <v>2099</v>
          </cell>
          <cell r="F843">
            <v>0</v>
          </cell>
          <cell r="G843" t="str">
            <v>K</v>
          </cell>
          <cell r="H843"/>
          <cell r="I843"/>
          <cell r="J843">
            <v>7</v>
          </cell>
          <cell r="K843">
            <v>0</v>
          </cell>
          <cell r="L843"/>
          <cell r="M843"/>
          <cell r="N843"/>
          <cell r="O843"/>
          <cell r="P843"/>
          <cell r="Q843"/>
          <cell r="R843"/>
          <cell r="S843"/>
          <cell r="T843" t="str">
            <v>N</v>
          </cell>
          <cell r="U843" t="str">
            <v>J</v>
          </cell>
          <cell r="V843" t="str">
            <v>A123</v>
          </cell>
          <cell r="W843" t="str">
            <v>Materiële vaste activa: Bedrijfsgebouwen</v>
          </cell>
        </row>
        <row r="844">
          <cell r="A844">
            <v>7001006</v>
          </cell>
          <cell r="B844" t="str">
            <v>Stoelen raadszaal Huis van Leusden - 2025</v>
          </cell>
          <cell r="C844" t="str">
            <v>K</v>
          </cell>
          <cell r="D844">
            <v>2025</v>
          </cell>
          <cell r="E844">
            <v>2099</v>
          </cell>
          <cell r="F844">
            <v>0</v>
          </cell>
          <cell r="G844" t="str">
            <v>K</v>
          </cell>
          <cell r="H844"/>
          <cell r="I844"/>
          <cell r="J844">
            <v>7</v>
          </cell>
          <cell r="K844">
            <v>0</v>
          </cell>
          <cell r="L844"/>
          <cell r="M844"/>
          <cell r="N844"/>
          <cell r="O844"/>
          <cell r="P844"/>
          <cell r="Q844"/>
          <cell r="R844"/>
          <cell r="S844"/>
          <cell r="T844" t="str">
            <v>N</v>
          </cell>
          <cell r="U844" t="str">
            <v>J</v>
          </cell>
          <cell r="V844" t="str">
            <v>A123</v>
          </cell>
          <cell r="W844" t="str">
            <v>Materiële vaste activa: Bedrijfsgebouwen</v>
          </cell>
        </row>
        <row r="845">
          <cell r="A845">
            <v>7002001</v>
          </cell>
          <cell r="B845" t="str">
            <v>Eidas (i-Plan) - 2019</v>
          </cell>
          <cell r="C845" t="str">
            <v>K</v>
          </cell>
          <cell r="D845">
            <v>2017</v>
          </cell>
          <cell r="E845">
            <v>2099</v>
          </cell>
          <cell r="F845">
            <v>1</v>
          </cell>
          <cell r="G845" t="str">
            <v>K</v>
          </cell>
          <cell r="H845"/>
          <cell r="I845"/>
          <cell r="J845">
            <v>7</v>
          </cell>
          <cell r="K845">
            <v>0</v>
          </cell>
          <cell r="L845"/>
          <cell r="M845"/>
          <cell r="N845"/>
          <cell r="O845"/>
          <cell r="P845"/>
          <cell r="Q845"/>
          <cell r="R845"/>
          <cell r="S845"/>
          <cell r="T845" t="str">
            <v>N</v>
          </cell>
          <cell r="U845" t="str">
            <v>N</v>
          </cell>
          <cell r="V845" t="str">
            <v>A129</v>
          </cell>
          <cell r="W845" t="str">
            <v>Materiële vaste activa: Overig</v>
          </cell>
        </row>
        <row r="846">
          <cell r="A846">
            <v>7002003</v>
          </cell>
          <cell r="B846" t="str">
            <v>Aanpassing balies receptie en burgerzaken - 2023</v>
          </cell>
          <cell r="C846" t="str">
            <v>K</v>
          </cell>
          <cell r="D846">
            <v>2023</v>
          </cell>
          <cell r="E846">
            <v>2099</v>
          </cell>
          <cell r="F846">
            <v>0</v>
          </cell>
          <cell r="G846" t="str">
            <v>K</v>
          </cell>
          <cell r="H846"/>
          <cell r="I846"/>
          <cell r="J846">
            <v>7</v>
          </cell>
          <cell r="K846">
            <v>0</v>
          </cell>
          <cell r="L846"/>
          <cell r="M846"/>
          <cell r="N846"/>
          <cell r="O846"/>
          <cell r="P846"/>
          <cell r="Q846"/>
          <cell r="R846"/>
          <cell r="S846"/>
          <cell r="T846" t="str">
            <v>N</v>
          </cell>
          <cell r="U846" t="str">
            <v>J</v>
          </cell>
          <cell r="V846" t="str">
            <v>A123</v>
          </cell>
          <cell r="W846" t="str">
            <v>Materiële vaste activa: Bedrijfsgebouwen</v>
          </cell>
        </row>
        <row r="847">
          <cell r="A847">
            <v>7002004</v>
          </cell>
          <cell r="B847" t="str">
            <v>Stemhokjes - 2023</v>
          </cell>
          <cell r="C847" t="str">
            <v>K</v>
          </cell>
          <cell r="D847">
            <v>2023</v>
          </cell>
          <cell r="E847">
            <v>2099</v>
          </cell>
          <cell r="F847">
            <v>0</v>
          </cell>
          <cell r="G847" t="str">
            <v>K</v>
          </cell>
          <cell r="H847"/>
          <cell r="I847"/>
          <cell r="J847">
            <v>7</v>
          </cell>
          <cell r="K847">
            <v>0</v>
          </cell>
          <cell r="L847"/>
          <cell r="M847"/>
          <cell r="N847"/>
          <cell r="O847"/>
          <cell r="P847"/>
          <cell r="Q847"/>
          <cell r="R847"/>
          <cell r="S847"/>
          <cell r="T847" t="str">
            <v>N</v>
          </cell>
          <cell r="U847" t="str">
            <v>J</v>
          </cell>
          <cell r="V847" t="str">
            <v>A129</v>
          </cell>
          <cell r="W847" t="str">
            <v>Materiële vaste activa: Overig</v>
          </cell>
        </row>
        <row r="848">
          <cell r="A848">
            <v>7003001</v>
          </cell>
          <cell r="B848" t="str">
            <v>Verbouwing Hoefijzer 18 - 2017</v>
          </cell>
          <cell r="C848" t="str">
            <v>K</v>
          </cell>
          <cell r="D848">
            <v>2017</v>
          </cell>
          <cell r="E848">
            <v>2099</v>
          </cell>
          <cell r="F848">
            <v>0</v>
          </cell>
          <cell r="G848" t="str">
            <v>K</v>
          </cell>
          <cell r="H848"/>
          <cell r="I848"/>
          <cell r="J848">
            <v>7</v>
          </cell>
          <cell r="K848">
            <v>0</v>
          </cell>
          <cell r="L848"/>
          <cell r="M848"/>
          <cell r="N848"/>
          <cell r="O848"/>
          <cell r="P848"/>
          <cell r="Q848"/>
          <cell r="R848"/>
          <cell r="S848"/>
          <cell r="T848" t="str">
            <v>N</v>
          </cell>
          <cell r="U848" t="str">
            <v>J</v>
          </cell>
          <cell r="V848" t="str">
            <v>A123</v>
          </cell>
          <cell r="W848" t="str">
            <v>Materiële vaste activa: Bedrijfsgebouwen</v>
          </cell>
        </row>
        <row r="849">
          <cell r="A849">
            <v>7003002</v>
          </cell>
          <cell r="B849" t="str">
            <v>Verbouwing Walter van Amersfoortstraat 2018</v>
          </cell>
          <cell r="C849" t="str">
            <v>K</v>
          </cell>
          <cell r="D849">
            <v>2018</v>
          </cell>
          <cell r="E849">
            <v>2099</v>
          </cell>
          <cell r="F849">
            <v>1</v>
          </cell>
          <cell r="G849" t="str">
            <v>K</v>
          </cell>
          <cell r="H849"/>
          <cell r="I849"/>
          <cell r="J849">
            <v>7</v>
          </cell>
          <cell r="K849">
            <v>0</v>
          </cell>
          <cell r="L849"/>
          <cell r="M849"/>
          <cell r="N849"/>
          <cell r="O849"/>
          <cell r="P849"/>
          <cell r="Q849"/>
          <cell r="R849"/>
          <cell r="S849"/>
          <cell r="T849" t="str">
            <v>N</v>
          </cell>
          <cell r="U849" t="str">
            <v>N</v>
          </cell>
          <cell r="V849" t="str">
            <v>A123</v>
          </cell>
          <cell r="W849" t="str">
            <v>Materiële vaste activa: Bedrijfsgebouwen</v>
          </cell>
        </row>
        <row r="850">
          <cell r="A850">
            <v>7003003</v>
          </cell>
          <cell r="B850" t="str">
            <v>Aankoop pand Lisidunalaan 2 (Fila Tekna) 2018</v>
          </cell>
          <cell r="C850" t="str">
            <v>K</v>
          </cell>
          <cell r="D850">
            <v>2018</v>
          </cell>
          <cell r="E850">
            <v>2099</v>
          </cell>
          <cell r="F850">
            <v>0</v>
          </cell>
          <cell r="G850" t="str">
            <v>K</v>
          </cell>
          <cell r="H850"/>
          <cell r="I850"/>
          <cell r="J850">
            <v>7</v>
          </cell>
          <cell r="K850">
            <v>0</v>
          </cell>
          <cell r="L850"/>
          <cell r="M850"/>
          <cell r="N850"/>
          <cell r="O850"/>
          <cell r="P850"/>
          <cell r="Q850"/>
          <cell r="R850"/>
          <cell r="S850"/>
          <cell r="T850" t="str">
            <v>N</v>
          </cell>
          <cell r="U850" t="str">
            <v>J</v>
          </cell>
          <cell r="V850" t="str">
            <v>A123</v>
          </cell>
          <cell r="W850" t="str">
            <v>Materiële vaste activa: Bedrijfsgebouwen</v>
          </cell>
        </row>
        <row r="851">
          <cell r="A851">
            <v>7003004</v>
          </cell>
          <cell r="B851" t="str">
            <v>Aankoop grond-politiebureau - 2020</v>
          </cell>
          <cell r="C851" t="str">
            <v>K</v>
          </cell>
          <cell r="D851">
            <v>2020</v>
          </cell>
          <cell r="E851">
            <v>2099</v>
          </cell>
          <cell r="F851">
            <v>1</v>
          </cell>
          <cell r="G851" t="str">
            <v>K</v>
          </cell>
          <cell r="H851"/>
          <cell r="I851"/>
          <cell r="J851">
            <v>7</v>
          </cell>
          <cell r="K851">
            <v>0</v>
          </cell>
          <cell r="L851"/>
          <cell r="M851"/>
          <cell r="N851"/>
          <cell r="O851"/>
          <cell r="P851"/>
          <cell r="Q851"/>
          <cell r="R851"/>
          <cell r="S851"/>
          <cell r="T851" t="str">
            <v>N</v>
          </cell>
          <cell r="U851" t="str">
            <v>N</v>
          </cell>
          <cell r="V851" t="str">
            <v>A121</v>
          </cell>
          <cell r="W851" t="str">
            <v>Materiële vaste activa: Gronden en terreinen</v>
          </cell>
        </row>
        <row r="852">
          <cell r="A852">
            <v>7003005</v>
          </cell>
          <cell r="B852" t="str">
            <v>Verbouwing Smederij Consultatiebureau - 2021</v>
          </cell>
          <cell r="C852" t="str">
            <v>K</v>
          </cell>
          <cell r="D852">
            <v>2021</v>
          </cell>
          <cell r="E852">
            <v>2022</v>
          </cell>
          <cell r="F852">
            <v>1</v>
          </cell>
          <cell r="G852" t="str">
            <v>K</v>
          </cell>
          <cell r="H852"/>
          <cell r="I852"/>
          <cell r="J852">
            <v>7</v>
          </cell>
          <cell r="K852">
            <v>0</v>
          </cell>
          <cell r="L852"/>
          <cell r="M852"/>
          <cell r="N852"/>
          <cell r="O852"/>
          <cell r="P852"/>
          <cell r="Q852"/>
          <cell r="R852"/>
          <cell r="S852"/>
          <cell r="T852" t="str">
            <v>N</v>
          </cell>
          <cell r="U852" t="str">
            <v>J</v>
          </cell>
          <cell r="V852" t="str">
            <v>A123</v>
          </cell>
          <cell r="W852" t="str">
            <v>Materiële vaste activa: Bedrijfsgebouwen</v>
          </cell>
        </row>
        <row r="853">
          <cell r="A853">
            <v>7003006</v>
          </cell>
          <cell r="B853" t="str">
            <v>Jan van Arkelweg 12 B (grond) - 2024</v>
          </cell>
          <cell r="C853" t="str">
            <v>K</v>
          </cell>
          <cell r="D853">
            <v>2024</v>
          </cell>
          <cell r="E853">
            <v>2099</v>
          </cell>
          <cell r="F853">
            <v>0</v>
          </cell>
          <cell r="G853" t="str">
            <v>K</v>
          </cell>
          <cell r="H853"/>
          <cell r="I853"/>
          <cell r="J853">
            <v>7</v>
          </cell>
          <cell r="K853">
            <v>0</v>
          </cell>
          <cell r="L853"/>
          <cell r="M853"/>
          <cell r="N853"/>
          <cell r="O853"/>
          <cell r="P853"/>
          <cell r="Q853"/>
          <cell r="R853"/>
          <cell r="S853"/>
          <cell r="T853" t="str">
            <v>N</v>
          </cell>
          <cell r="U853" t="str">
            <v>J</v>
          </cell>
          <cell r="V853" t="str">
            <v>A121</v>
          </cell>
          <cell r="W853" t="str">
            <v>Materiële vaste activa: Gronden en terreinen</v>
          </cell>
        </row>
        <row r="854">
          <cell r="A854">
            <v>7003007</v>
          </cell>
          <cell r="B854" t="str">
            <v>Jan van Arkelweg 12 B (pand) - 2024</v>
          </cell>
          <cell r="C854" t="str">
            <v>K</v>
          </cell>
          <cell r="D854">
            <v>2024</v>
          </cell>
          <cell r="E854">
            <v>2099</v>
          </cell>
          <cell r="F854">
            <v>0</v>
          </cell>
          <cell r="G854" t="str">
            <v>K</v>
          </cell>
          <cell r="H854"/>
          <cell r="I854"/>
          <cell r="J854">
            <v>7</v>
          </cell>
          <cell r="K854">
            <v>0</v>
          </cell>
          <cell r="L854"/>
          <cell r="M854"/>
          <cell r="N854"/>
          <cell r="O854"/>
          <cell r="P854"/>
          <cell r="Q854"/>
          <cell r="R854"/>
          <cell r="S854"/>
          <cell r="T854" t="str">
            <v>N</v>
          </cell>
          <cell r="U854" t="str">
            <v>J</v>
          </cell>
          <cell r="V854" t="str">
            <v>A122</v>
          </cell>
          <cell r="W854" t="str">
            <v>Materiële vaste activa: Woonruimten</v>
          </cell>
        </row>
        <row r="855">
          <cell r="A855">
            <v>7003008</v>
          </cell>
          <cell r="B855" t="str">
            <v>Voorbereidingskred De Smidse (De Nieuwe Korf)-2025</v>
          </cell>
          <cell r="C855" t="str">
            <v>K</v>
          </cell>
          <cell r="D855">
            <v>2025</v>
          </cell>
          <cell r="E855">
            <v>2099</v>
          </cell>
          <cell r="F855">
            <v>0</v>
          </cell>
          <cell r="G855" t="str">
            <v>K</v>
          </cell>
          <cell r="H855"/>
          <cell r="I855"/>
          <cell r="J855">
            <v>7</v>
          </cell>
          <cell r="K855">
            <v>0</v>
          </cell>
          <cell r="L855"/>
          <cell r="M855"/>
          <cell r="N855"/>
          <cell r="O855"/>
          <cell r="P855"/>
          <cell r="Q855"/>
          <cell r="R855"/>
          <cell r="S855"/>
          <cell r="T855" t="str">
            <v>N</v>
          </cell>
          <cell r="U855" t="str">
            <v>J</v>
          </cell>
          <cell r="V855" t="str">
            <v>A123</v>
          </cell>
          <cell r="W855" t="str">
            <v>Materiële vaste activa: Bedrijfsgebouwen</v>
          </cell>
        </row>
        <row r="856">
          <cell r="A856">
            <v>7004001</v>
          </cell>
          <cell r="B856" t="str">
            <v>Professionalisering i-organisatie - 2018</v>
          </cell>
          <cell r="C856" t="str">
            <v>K</v>
          </cell>
          <cell r="D856">
            <v>2017</v>
          </cell>
          <cell r="E856">
            <v>2099</v>
          </cell>
          <cell r="F856">
            <v>1</v>
          </cell>
          <cell r="G856" t="str">
            <v>K</v>
          </cell>
          <cell r="H856"/>
          <cell r="I856"/>
          <cell r="J856">
            <v>7</v>
          </cell>
          <cell r="K856">
            <v>0</v>
          </cell>
          <cell r="L856"/>
          <cell r="M856"/>
          <cell r="N856"/>
          <cell r="O856"/>
          <cell r="P856"/>
          <cell r="Q856"/>
          <cell r="R856"/>
          <cell r="S856"/>
          <cell r="T856" t="str">
            <v>N</v>
          </cell>
          <cell r="U856" t="str">
            <v>N</v>
          </cell>
          <cell r="V856" t="str">
            <v>A129</v>
          </cell>
          <cell r="W856" t="str">
            <v>Materiële vaste activa: Overig</v>
          </cell>
        </row>
        <row r="857">
          <cell r="A857">
            <v>7004002</v>
          </cell>
          <cell r="B857" t="str">
            <v>Basisregistraties zaaksysteem - 2019</v>
          </cell>
          <cell r="C857" t="str">
            <v>K</v>
          </cell>
          <cell r="D857">
            <v>2017</v>
          </cell>
          <cell r="E857">
            <v>2099</v>
          </cell>
          <cell r="F857">
            <v>0</v>
          </cell>
          <cell r="G857" t="str">
            <v>K</v>
          </cell>
          <cell r="H857"/>
          <cell r="I857"/>
          <cell r="J857">
            <v>7</v>
          </cell>
          <cell r="K857">
            <v>0</v>
          </cell>
          <cell r="L857"/>
          <cell r="M857"/>
          <cell r="N857"/>
          <cell r="O857"/>
          <cell r="P857"/>
          <cell r="Q857"/>
          <cell r="R857"/>
          <cell r="S857"/>
          <cell r="T857" t="str">
            <v>N</v>
          </cell>
          <cell r="U857" t="str">
            <v>J</v>
          </cell>
          <cell r="V857" t="str">
            <v>A129</v>
          </cell>
          <cell r="W857" t="str">
            <v>Materiële vaste activa: Overig</v>
          </cell>
        </row>
        <row r="858">
          <cell r="A858">
            <v>7004003</v>
          </cell>
          <cell r="B858" t="str">
            <v>Alg. verordening gegevensbescherming (i-Plan)-2018</v>
          </cell>
          <cell r="C858" t="str">
            <v>K</v>
          </cell>
          <cell r="D858">
            <v>2017</v>
          </cell>
          <cell r="E858">
            <v>2099</v>
          </cell>
          <cell r="F858">
            <v>1</v>
          </cell>
          <cell r="G858" t="str">
            <v>K</v>
          </cell>
          <cell r="H858"/>
          <cell r="I858"/>
          <cell r="J858">
            <v>7</v>
          </cell>
          <cell r="K858">
            <v>0</v>
          </cell>
          <cell r="L858"/>
          <cell r="M858"/>
          <cell r="N858"/>
          <cell r="O858"/>
          <cell r="P858"/>
          <cell r="Q858"/>
          <cell r="R858"/>
          <cell r="S858"/>
          <cell r="T858" t="str">
            <v>N</v>
          </cell>
          <cell r="U858" t="str">
            <v>N</v>
          </cell>
          <cell r="V858" t="str">
            <v>A129</v>
          </cell>
          <cell r="W858" t="str">
            <v>Materiële vaste activa: Overig</v>
          </cell>
        </row>
        <row r="859">
          <cell r="A859">
            <v>7004004</v>
          </cell>
          <cell r="B859" t="str">
            <v>Implementatie RIS/BIS (i-Plan) - 2018</v>
          </cell>
          <cell r="C859" t="str">
            <v>K</v>
          </cell>
          <cell r="D859">
            <v>2017</v>
          </cell>
          <cell r="E859">
            <v>2099</v>
          </cell>
          <cell r="F859">
            <v>1</v>
          </cell>
          <cell r="G859" t="str">
            <v>K</v>
          </cell>
          <cell r="H859"/>
          <cell r="I859"/>
          <cell r="J859">
            <v>7</v>
          </cell>
          <cell r="K859">
            <v>0</v>
          </cell>
          <cell r="L859"/>
          <cell r="M859"/>
          <cell r="N859"/>
          <cell r="O859"/>
          <cell r="P859"/>
          <cell r="Q859"/>
          <cell r="R859"/>
          <cell r="S859"/>
          <cell r="T859" t="str">
            <v>N</v>
          </cell>
          <cell r="U859" t="str">
            <v>N</v>
          </cell>
          <cell r="V859" t="str">
            <v>A129</v>
          </cell>
          <cell r="W859" t="str">
            <v>Materiële vaste activa: Overig</v>
          </cell>
        </row>
        <row r="860">
          <cell r="A860">
            <v>7004005</v>
          </cell>
          <cell r="B860" t="str">
            <v>Document sharing (i-Plan) - 2018</v>
          </cell>
          <cell r="C860" t="str">
            <v>K</v>
          </cell>
          <cell r="D860">
            <v>2017</v>
          </cell>
          <cell r="E860">
            <v>2099</v>
          </cell>
          <cell r="F860">
            <v>1</v>
          </cell>
          <cell r="G860" t="str">
            <v>K</v>
          </cell>
          <cell r="H860"/>
          <cell r="I860"/>
          <cell r="J860">
            <v>7</v>
          </cell>
          <cell r="K860">
            <v>0</v>
          </cell>
          <cell r="L860"/>
          <cell r="M860"/>
          <cell r="N860"/>
          <cell r="O860"/>
          <cell r="P860"/>
          <cell r="Q860"/>
          <cell r="R860"/>
          <cell r="S860"/>
          <cell r="T860" t="str">
            <v>N</v>
          </cell>
          <cell r="U860" t="str">
            <v>N</v>
          </cell>
          <cell r="V860" t="str">
            <v>A129</v>
          </cell>
          <cell r="W860" t="str">
            <v>Materiële vaste activa: Overig</v>
          </cell>
        </row>
        <row r="861">
          <cell r="A861">
            <v>7004006</v>
          </cell>
          <cell r="B861" t="str">
            <v>Appartementsrecht gemeentehuis (grond) 2017</v>
          </cell>
          <cell r="C861" t="str">
            <v>K</v>
          </cell>
          <cell r="D861">
            <v>2017</v>
          </cell>
          <cell r="E861">
            <v>2099</v>
          </cell>
          <cell r="F861">
            <v>1</v>
          </cell>
          <cell r="G861" t="str">
            <v>K</v>
          </cell>
          <cell r="H861"/>
          <cell r="I861"/>
          <cell r="J861">
            <v>7</v>
          </cell>
          <cell r="K861">
            <v>0</v>
          </cell>
          <cell r="L861"/>
          <cell r="M861"/>
          <cell r="N861"/>
          <cell r="O861"/>
          <cell r="P861"/>
          <cell r="Q861"/>
          <cell r="R861"/>
          <cell r="S861"/>
          <cell r="T861" t="str">
            <v>N</v>
          </cell>
          <cell r="U861" t="str">
            <v>N</v>
          </cell>
          <cell r="V861" t="str">
            <v>A121</v>
          </cell>
          <cell r="W861" t="str">
            <v>Materiële vaste activa: Gronden en terreinen</v>
          </cell>
        </row>
        <row r="862">
          <cell r="A862">
            <v>7004007</v>
          </cell>
          <cell r="B862" t="str">
            <v>239 Extra zonnepanelen Huis van Leusden - 2018</v>
          </cell>
          <cell r="C862" t="str">
            <v>K</v>
          </cell>
          <cell r="D862">
            <v>2017</v>
          </cell>
          <cell r="E862">
            <v>2099</v>
          </cell>
          <cell r="F862">
            <v>1</v>
          </cell>
          <cell r="G862" t="str">
            <v>K</v>
          </cell>
          <cell r="H862"/>
          <cell r="I862"/>
          <cell r="J862">
            <v>7</v>
          </cell>
          <cell r="K862">
            <v>0</v>
          </cell>
          <cell r="L862"/>
          <cell r="M862"/>
          <cell r="N862"/>
          <cell r="O862"/>
          <cell r="P862"/>
          <cell r="Q862"/>
          <cell r="R862"/>
          <cell r="S862"/>
          <cell r="T862" t="str">
            <v>N</v>
          </cell>
          <cell r="U862" t="str">
            <v>N</v>
          </cell>
          <cell r="V862" t="str">
            <v>A123</v>
          </cell>
          <cell r="W862" t="str">
            <v>Materiële vaste activa: Bedrijfsgebouwen</v>
          </cell>
        </row>
        <row r="863">
          <cell r="A863">
            <v>7004008</v>
          </cell>
          <cell r="B863" t="str">
            <v>436 Zonnepanelen Huis van Leusden 15 jr. - 2018</v>
          </cell>
          <cell r="C863" t="str">
            <v>K</v>
          </cell>
          <cell r="D863">
            <v>2017</v>
          </cell>
          <cell r="E863">
            <v>2099</v>
          </cell>
          <cell r="F863">
            <v>1</v>
          </cell>
          <cell r="G863" t="str">
            <v>K</v>
          </cell>
          <cell r="H863"/>
          <cell r="I863"/>
          <cell r="J863">
            <v>7</v>
          </cell>
          <cell r="K863">
            <v>0</v>
          </cell>
          <cell r="L863"/>
          <cell r="M863"/>
          <cell r="N863"/>
          <cell r="O863"/>
          <cell r="P863"/>
          <cell r="Q863"/>
          <cell r="R863"/>
          <cell r="S863"/>
          <cell r="T863" t="str">
            <v>N</v>
          </cell>
          <cell r="U863" t="str">
            <v>N</v>
          </cell>
          <cell r="V863" t="str">
            <v>A123</v>
          </cell>
          <cell r="W863" t="str">
            <v>Materiële vaste activa: Bedrijfsgebouwen</v>
          </cell>
        </row>
        <row r="864">
          <cell r="A864">
            <v>7004009</v>
          </cell>
          <cell r="B864" t="str">
            <v>436 Zonnepanelen Huis van Leusden 30 jr. - 2018</v>
          </cell>
          <cell r="C864" t="str">
            <v>K</v>
          </cell>
          <cell r="D864">
            <v>2017</v>
          </cell>
          <cell r="E864">
            <v>2099</v>
          </cell>
          <cell r="F864">
            <v>1</v>
          </cell>
          <cell r="G864" t="str">
            <v>K</v>
          </cell>
          <cell r="H864"/>
          <cell r="I864"/>
          <cell r="J864">
            <v>7</v>
          </cell>
          <cell r="K864">
            <v>0</v>
          </cell>
          <cell r="L864"/>
          <cell r="M864"/>
          <cell r="N864"/>
          <cell r="O864"/>
          <cell r="P864"/>
          <cell r="Q864"/>
          <cell r="R864"/>
          <cell r="S864"/>
          <cell r="T864" t="str">
            <v>N</v>
          </cell>
          <cell r="U864" t="str">
            <v>N</v>
          </cell>
          <cell r="V864" t="str">
            <v>A123</v>
          </cell>
          <cell r="W864" t="str">
            <v>Materiële vaste activa: Bedrijfsgebouwen</v>
          </cell>
        </row>
        <row r="865">
          <cell r="A865">
            <v>7004010</v>
          </cell>
          <cell r="B865" t="str">
            <v>WKO installatie Huis van Leusden 15 jr. - 2018</v>
          </cell>
          <cell r="C865" t="str">
            <v>K</v>
          </cell>
          <cell r="D865">
            <v>2017</v>
          </cell>
          <cell r="E865">
            <v>2099</v>
          </cell>
          <cell r="F865">
            <v>1</v>
          </cell>
          <cell r="G865" t="str">
            <v>K</v>
          </cell>
          <cell r="H865"/>
          <cell r="I865"/>
          <cell r="J865">
            <v>7</v>
          </cell>
          <cell r="K865">
            <v>0</v>
          </cell>
          <cell r="L865"/>
          <cell r="M865"/>
          <cell r="N865"/>
          <cell r="O865"/>
          <cell r="P865"/>
          <cell r="Q865"/>
          <cell r="R865"/>
          <cell r="S865"/>
          <cell r="T865" t="str">
            <v>N</v>
          </cell>
          <cell r="U865" t="str">
            <v>N</v>
          </cell>
          <cell r="V865" t="str">
            <v>A123</v>
          </cell>
          <cell r="W865" t="str">
            <v>Materiële vaste activa: Bedrijfsgebouwen</v>
          </cell>
        </row>
        <row r="866">
          <cell r="A866">
            <v>7004011</v>
          </cell>
          <cell r="B866" t="str">
            <v>WKO installatie Huis van Leusden 30 jr. - 2018</v>
          </cell>
          <cell r="C866" t="str">
            <v>K</v>
          </cell>
          <cell r="D866">
            <v>2017</v>
          </cell>
          <cell r="E866">
            <v>2099</v>
          </cell>
          <cell r="F866">
            <v>1</v>
          </cell>
          <cell r="G866" t="str">
            <v>K</v>
          </cell>
          <cell r="H866"/>
          <cell r="I866"/>
          <cell r="J866">
            <v>7</v>
          </cell>
          <cell r="K866">
            <v>0</v>
          </cell>
          <cell r="L866"/>
          <cell r="M866"/>
          <cell r="N866"/>
          <cell r="O866"/>
          <cell r="P866"/>
          <cell r="Q866"/>
          <cell r="R866"/>
          <cell r="S866"/>
          <cell r="T866" t="str">
            <v>N</v>
          </cell>
          <cell r="U866" t="str">
            <v>N</v>
          </cell>
          <cell r="V866" t="str">
            <v>A123</v>
          </cell>
          <cell r="W866" t="str">
            <v>Materiële vaste activa: Bedrijfsgebouwen</v>
          </cell>
        </row>
        <row r="867">
          <cell r="A867">
            <v>7004012</v>
          </cell>
          <cell r="B867" t="str">
            <v>Monitoren, toetsenborden, dock, USB - 2018</v>
          </cell>
          <cell r="C867" t="str">
            <v>K</v>
          </cell>
          <cell r="D867">
            <v>2018</v>
          </cell>
          <cell r="E867">
            <v>2099</v>
          </cell>
          <cell r="F867">
            <v>1</v>
          </cell>
          <cell r="G867" t="str">
            <v>K</v>
          </cell>
          <cell r="H867"/>
          <cell r="I867"/>
          <cell r="J867">
            <v>7</v>
          </cell>
          <cell r="K867">
            <v>0</v>
          </cell>
          <cell r="L867"/>
          <cell r="M867"/>
          <cell r="N867"/>
          <cell r="O867"/>
          <cell r="P867"/>
          <cell r="Q867"/>
          <cell r="R867"/>
          <cell r="S867"/>
          <cell r="T867" t="str">
            <v>N</v>
          </cell>
          <cell r="U867" t="str">
            <v>J</v>
          </cell>
          <cell r="V867" t="str">
            <v>A126</v>
          </cell>
          <cell r="W867" t="str">
            <v>Materiële vaste activa: Machines, apparaten en installaties</v>
          </cell>
        </row>
        <row r="868">
          <cell r="A868">
            <v>7004013</v>
          </cell>
          <cell r="B868" t="str">
            <v>Laptops - 2018</v>
          </cell>
          <cell r="C868" t="str">
            <v>K</v>
          </cell>
          <cell r="D868">
            <v>2018</v>
          </cell>
          <cell r="E868">
            <v>2099</v>
          </cell>
          <cell r="F868">
            <v>1</v>
          </cell>
          <cell r="G868" t="str">
            <v>K</v>
          </cell>
          <cell r="H868"/>
          <cell r="I868"/>
          <cell r="J868">
            <v>7</v>
          </cell>
          <cell r="K868">
            <v>0</v>
          </cell>
          <cell r="L868"/>
          <cell r="M868"/>
          <cell r="N868"/>
          <cell r="O868"/>
          <cell r="P868"/>
          <cell r="Q868"/>
          <cell r="R868"/>
          <cell r="S868"/>
          <cell r="T868" t="str">
            <v>N</v>
          </cell>
          <cell r="U868" t="str">
            <v>J</v>
          </cell>
          <cell r="V868" t="str">
            <v>A126</v>
          </cell>
          <cell r="W868" t="str">
            <v>Materiële vaste activa: Machines, apparaten en installaties</v>
          </cell>
        </row>
        <row r="869">
          <cell r="A869">
            <v>7004014</v>
          </cell>
          <cell r="B869" t="str">
            <v>Ipads - 2020</v>
          </cell>
          <cell r="C869" t="str">
            <v>K</v>
          </cell>
          <cell r="D869">
            <v>2018</v>
          </cell>
          <cell r="E869">
            <v>2099</v>
          </cell>
          <cell r="F869">
            <v>1</v>
          </cell>
          <cell r="G869" t="str">
            <v>K</v>
          </cell>
          <cell r="H869"/>
          <cell r="I869"/>
          <cell r="J869">
            <v>7</v>
          </cell>
          <cell r="K869">
            <v>0</v>
          </cell>
          <cell r="L869"/>
          <cell r="M869"/>
          <cell r="N869"/>
          <cell r="O869"/>
          <cell r="P869"/>
          <cell r="Q869"/>
          <cell r="R869"/>
          <cell r="S869"/>
          <cell r="T869" t="str">
            <v>N</v>
          </cell>
          <cell r="U869" t="str">
            <v>N</v>
          </cell>
          <cell r="V869" t="str">
            <v>A126</v>
          </cell>
          <cell r="W869" t="str">
            <v>Materiële vaste activa: Machines, apparaten en installaties</v>
          </cell>
        </row>
        <row r="870">
          <cell r="A870">
            <v>7004015</v>
          </cell>
          <cell r="B870" t="str">
            <v>Communicatie oplossing; headset en skype - 2018</v>
          </cell>
          <cell r="C870" t="str">
            <v>K</v>
          </cell>
          <cell r="D870">
            <v>2018</v>
          </cell>
          <cell r="E870">
            <v>2099</v>
          </cell>
          <cell r="F870">
            <v>1</v>
          </cell>
          <cell r="G870" t="str">
            <v>K</v>
          </cell>
          <cell r="H870"/>
          <cell r="I870"/>
          <cell r="J870">
            <v>7</v>
          </cell>
          <cell r="K870">
            <v>0</v>
          </cell>
          <cell r="L870"/>
          <cell r="M870"/>
          <cell r="N870"/>
          <cell r="O870"/>
          <cell r="P870"/>
          <cell r="Q870"/>
          <cell r="R870"/>
          <cell r="S870"/>
          <cell r="T870" t="str">
            <v>N</v>
          </cell>
          <cell r="U870" t="str">
            <v>N</v>
          </cell>
          <cell r="V870" t="str">
            <v>A126</v>
          </cell>
          <cell r="W870" t="str">
            <v>Materiële vaste activa: Machines, apparaten en installaties</v>
          </cell>
        </row>
        <row r="871">
          <cell r="A871">
            <v>7004016</v>
          </cell>
          <cell r="B871" t="str">
            <v>Wifi- en netwerkinfrastructuur - 2018</v>
          </cell>
          <cell r="C871" t="str">
            <v>K</v>
          </cell>
          <cell r="D871">
            <v>2018</v>
          </cell>
          <cell r="E871">
            <v>2099</v>
          </cell>
          <cell r="F871">
            <v>1</v>
          </cell>
          <cell r="G871" t="str">
            <v>K</v>
          </cell>
          <cell r="H871"/>
          <cell r="I871"/>
          <cell r="J871">
            <v>7</v>
          </cell>
          <cell r="K871">
            <v>0</v>
          </cell>
          <cell r="L871"/>
          <cell r="M871"/>
          <cell r="N871"/>
          <cell r="O871"/>
          <cell r="P871"/>
          <cell r="Q871"/>
          <cell r="R871"/>
          <cell r="S871"/>
          <cell r="T871" t="str">
            <v>N</v>
          </cell>
          <cell r="U871" t="str">
            <v>N</v>
          </cell>
          <cell r="V871" t="str">
            <v>A126</v>
          </cell>
          <cell r="W871" t="str">
            <v>Materiële vaste activa: Machines, apparaten en installaties</v>
          </cell>
        </row>
        <row r="872">
          <cell r="A872">
            <v>7004017</v>
          </cell>
          <cell r="B872" t="str">
            <v>Werkplekchecker - 2018</v>
          </cell>
          <cell r="C872" t="str">
            <v>K</v>
          </cell>
          <cell r="D872">
            <v>2018</v>
          </cell>
          <cell r="E872">
            <v>2099</v>
          </cell>
          <cell r="F872">
            <v>1</v>
          </cell>
          <cell r="G872" t="str">
            <v>K</v>
          </cell>
          <cell r="H872"/>
          <cell r="I872"/>
          <cell r="J872">
            <v>7</v>
          </cell>
          <cell r="K872">
            <v>0</v>
          </cell>
          <cell r="L872"/>
          <cell r="M872"/>
          <cell r="N872"/>
          <cell r="O872"/>
          <cell r="P872"/>
          <cell r="Q872"/>
          <cell r="R872"/>
          <cell r="S872"/>
          <cell r="T872" t="str">
            <v>N</v>
          </cell>
          <cell r="U872" t="str">
            <v>N</v>
          </cell>
          <cell r="V872" t="str">
            <v>A126</v>
          </cell>
          <cell r="W872" t="str">
            <v>Materiële vaste activa: Machines, apparaten en installaties</v>
          </cell>
        </row>
        <row r="873">
          <cell r="A873">
            <v>7004018</v>
          </cell>
          <cell r="B873" t="str">
            <v>Realisatie serverruimte 2018</v>
          </cell>
          <cell r="C873" t="str">
            <v>K</v>
          </cell>
          <cell r="D873">
            <v>2018</v>
          </cell>
          <cell r="E873">
            <v>2099</v>
          </cell>
          <cell r="F873">
            <v>1</v>
          </cell>
          <cell r="G873" t="str">
            <v>K</v>
          </cell>
          <cell r="H873"/>
          <cell r="I873"/>
          <cell r="J873">
            <v>7</v>
          </cell>
          <cell r="K873">
            <v>0</v>
          </cell>
          <cell r="L873"/>
          <cell r="M873"/>
          <cell r="N873"/>
          <cell r="O873"/>
          <cell r="P873"/>
          <cell r="Q873"/>
          <cell r="R873"/>
          <cell r="S873"/>
          <cell r="T873" t="str">
            <v>N</v>
          </cell>
          <cell r="U873" t="str">
            <v>N</v>
          </cell>
          <cell r="V873" t="str">
            <v>A126</v>
          </cell>
          <cell r="W873" t="str">
            <v>Materiële vaste activa: Machines, apparaten en installaties</v>
          </cell>
        </row>
        <row r="874">
          <cell r="A874">
            <v>7004019</v>
          </cell>
          <cell r="B874" t="str">
            <v>Inrichting eet-werkcafé Huis van Leusden - 2018</v>
          </cell>
          <cell r="C874" t="str">
            <v>K</v>
          </cell>
          <cell r="D874">
            <v>2018</v>
          </cell>
          <cell r="E874">
            <v>2099</v>
          </cell>
          <cell r="F874">
            <v>1</v>
          </cell>
          <cell r="G874" t="str">
            <v>K</v>
          </cell>
          <cell r="H874"/>
          <cell r="I874"/>
          <cell r="J874">
            <v>7</v>
          </cell>
          <cell r="K874">
            <v>0</v>
          </cell>
          <cell r="L874"/>
          <cell r="M874"/>
          <cell r="N874"/>
          <cell r="O874"/>
          <cell r="P874"/>
          <cell r="Q874"/>
          <cell r="R874"/>
          <cell r="S874"/>
          <cell r="T874" t="str">
            <v>N</v>
          </cell>
          <cell r="U874" t="str">
            <v>N</v>
          </cell>
          <cell r="V874" t="str">
            <v>A123</v>
          </cell>
          <cell r="W874" t="str">
            <v>Materiële vaste activa: Bedrijfsgebouwen</v>
          </cell>
        </row>
        <row r="875">
          <cell r="A875">
            <v>7004020</v>
          </cell>
          <cell r="B875" t="str">
            <v>Renault Kangoo Express V-472-ND 2018</v>
          </cell>
          <cell r="C875" t="str">
            <v>K</v>
          </cell>
          <cell r="D875">
            <v>2018</v>
          </cell>
          <cell r="E875">
            <v>2099</v>
          </cell>
          <cell r="F875">
            <v>1</v>
          </cell>
          <cell r="G875" t="str">
            <v>K</v>
          </cell>
          <cell r="H875"/>
          <cell r="I875"/>
          <cell r="J875">
            <v>7</v>
          </cell>
          <cell r="K875">
            <v>0</v>
          </cell>
          <cell r="L875"/>
          <cell r="M875"/>
          <cell r="N875"/>
          <cell r="O875"/>
          <cell r="P875"/>
          <cell r="Q875"/>
          <cell r="R875"/>
          <cell r="S875"/>
          <cell r="T875" t="str">
            <v>N</v>
          </cell>
          <cell r="U875" t="str">
            <v>N</v>
          </cell>
          <cell r="V875" t="str">
            <v>A125</v>
          </cell>
          <cell r="W875" t="str">
            <v>Materiële vaste activa: Vervoermiddelen</v>
          </cell>
        </row>
        <row r="876">
          <cell r="A876">
            <v>7004025</v>
          </cell>
          <cell r="B876" t="str">
            <v>Netwerkcomponenten 2023</v>
          </cell>
          <cell r="C876" t="str">
            <v>K</v>
          </cell>
          <cell r="D876">
            <v>2023</v>
          </cell>
          <cell r="E876">
            <v>2099</v>
          </cell>
          <cell r="F876">
            <v>0</v>
          </cell>
          <cell r="G876" t="str">
            <v>K</v>
          </cell>
          <cell r="H876"/>
          <cell r="I876"/>
          <cell r="J876">
            <v>7</v>
          </cell>
          <cell r="K876">
            <v>0</v>
          </cell>
          <cell r="L876"/>
          <cell r="M876"/>
          <cell r="N876"/>
          <cell r="O876"/>
          <cell r="P876"/>
          <cell r="Q876"/>
          <cell r="R876"/>
          <cell r="S876"/>
          <cell r="T876" t="str">
            <v>N</v>
          </cell>
          <cell r="U876" t="str">
            <v>J</v>
          </cell>
          <cell r="V876" t="str">
            <v>A126</v>
          </cell>
          <cell r="W876" t="str">
            <v>Materiële vaste activa: Machines, apparaten en installaties</v>
          </cell>
        </row>
        <row r="877">
          <cell r="A877">
            <v>7004028</v>
          </cell>
          <cell r="B877" t="str">
            <v>172 burostoelen - 2018</v>
          </cell>
          <cell r="C877" t="str">
            <v>K</v>
          </cell>
          <cell r="D877">
            <v>2018</v>
          </cell>
          <cell r="E877">
            <v>2099</v>
          </cell>
          <cell r="F877">
            <v>1</v>
          </cell>
          <cell r="G877" t="str">
            <v>K</v>
          </cell>
          <cell r="H877"/>
          <cell r="I877"/>
          <cell r="J877">
            <v>7</v>
          </cell>
          <cell r="K877">
            <v>0</v>
          </cell>
          <cell r="L877"/>
          <cell r="M877"/>
          <cell r="N877"/>
          <cell r="O877"/>
          <cell r="P877"/>
          <cell r="Q877"/>
          <cell r="R877"/>
          <cell r="S877"/>
          <cell r="T877" t="str">
            <v>N</v>
          </cell>
          <cell r="U877" t="str">
            <v>N</v>
          </cell>
          <cell r="V877" t="str">
            <v>A129</v>
          </cell>
          <cell r="W877" t="str">
            <v>Materiële vaste activa: Overig</v>
          </cell>
        </row>
        <row r="878">
          <cell r="A878">
            <v>7004029</v>
          </cell>
          <cell r="B878" t="str">
            <v>45 buro's inclusief stroompunten - 2018</v>
          </cell>
          <cell r="C878" t="str">
            <v>K</v>
          </cell>
          <cell r="D878">
            <v>2018</v>
          </cell>
          <cell r="E878">
            <v>2099</v>
          </cell>
          <cell r="F878">
            <v>1</v>
          </cell>
          <cell r="G878" t="str">
            <v>K</v>
          </cell>
          <cell r="H878"/>
          <cell r="I878"/>
          <cell r="J878">
            <v>7</v>
          </cell>
          <cell r="K878">
            <v>0</v>
          </cell>
          <cell r="L878"/>
          <cell r="M878"/>
          <cell r="N878"/>
          <cell r="O878"/>
          <cell r="P878"/>
          <cell r="Q878"/>
          <cell r="R878"/>
          <cell r="S878"/>
          <cell r="T878" t="str">
            <v>N</v>
          </cell>
          <cell r="U878" t="str">
            <v>N</v>
          </cell>
          <cell r="V878" t="str">
            <v>A129</v>
          </cell>
          <cell r="W878" t="str">
            <v>Materiële vaste activa: Overig</v>
          </cell>
        </row>
        <row r="879">
          <cell r="A879">
            <v>7004030</v>
          </cell>
          <cell r="B879" t="str">
            <v>AV middelen raad, vergaderkamers, college - 2018</v>
          </cell>
          <cell r="C879" t="str">
            <v>K</v>
          </cell>
          <cell r="D879">
            <v>2018</v>
          </cell>
          <cell r="E879">
            <v>2099</v>
          </cell>
          <cell r="F879">
            <v>1</v>
          </cell>
          <cell r="G879" t="str">
            <v>K</v>
          </cell>
          <cell r="H879"/>
          <cell r="I879"/>
          <cell r="J879">
            <v>7</v>
          </cell>
          <cell r="K879">
            <v>0</v>
          </cell>
          <cell r="L879"/>
          <cell r="M879"/>
          <cell r="N879"/>
          <cell r="O879"/>
          <cell r="P879"/>
          <cell r="Q879"/>
          <cell r="R879"/>
          <cell r="S879"/>
          <cell r="T879" t="str">
            <v>N</v>
          </cell>
          <cell r="U879" t="str">
            <v>N</v>
          </cell>
          <cell r="V879" t="str">
            <v>A129</v>
          </cell>
          <cell r="W879" t="str">
            <v>Materiële vaste activa: Overig</v>
          </cell>
        </row>
        <row r="880">
          <cell r="A880">
            <v>7004031</v>
          </cell>
          <cell r="B880" t="str">
            <v>Koffie-apparaten kantoor en EWC - 2018</v>
          </cell>
          <cell r="C880" t="str">
            <v>K</v>
          </cell>
          <cell r="D880">
            <v>2018</v>
          </cell>
          <cell r="E880">
            <v>2099</v>
          </cell>
          <cell r="F880">
            <v>1</v>
          </cell>
          <cell r="G880" t="str">
            <v>K</v>
          </cell>
          <cell r="H880"/>
          <cell r="I880"/>
          <cell r="J880">
            <v>7</v>
          </cell>
          <cell r="K880">
            <v>0</v>
          </cell>
          <cell r="L880"/>
          <cell r="M880"/>
          <cell r="N880"/>
          <cell r="O880"/>
          <cell r="P880"/>
          <cell r="Q880"/>
          <cell r="R880"/>
          <cell r="S880"/>
          <cell r="T880" t="str">
            <v>N</v>
          </cell>
          <cell r="U880" t="str">
            <v>N</v>
          </cell>
          <cell r="V880" t="str">
            <v>A129</v>
          </cell>
          <cell r="W880" t="str">
            <v>Materiële vaste activa: Overig</v>
          </cell>
        </row>
        <row r="881">
          <cell r="A881">
            <v>7004032</v>
          </cell>
          <cell r="B881" t="str">
            <v>Digitaal handhavingssysteem - 2019</v>
          </cell>
          <cell r="C881" t="str">
            <v>K</v>
          </cell>
          <cell r="D881">
            <v>2019</v>
          </cell>
          <cell r="E881">
            <v>2020</v>
          </cell>
          <cell r="F881">
            <v>1</v>
          </cell>
          <cell r="G881" t="str">
            <v>K</v>
          </cell>
          <cell r="H881"/>
          <cell r="I881"/>
          <cell r="J881">
            <v>7</v>
          </cell>
          <cell r="K881">
            <v>0</v>
          </cell>
          <cell r="L881"/>
          <cell r="M881"/>
          <cell r="N881"/>
          <cell r="O881"/>
          <cell r="P881"/>
          <cell r="Q881"/>
          <cell r="R881"/>
          <cell r="S881"/>
          <cell r="T881" t="str">
            <v>N</v>
          </cell>
          <cell r="U881" t="str">
            <v>N</v>
          </cell>
          <cell r="V881" t="str">
            <v>A129</v>
          </cell>
          <cell r="W881" t="str">
            <v>Materiële vaste activa: Overig</v>
          </cell>
        </row>
        <row r="882">
          <cell r="A882">
            <v>7004036</v>
          </cell>
          <cell r="B882" t="str">
            <v>Server en storage omgeving 2023</v>
          </cell>
          <cell r="C882" t="str">
            <v>K</v>
          </cell>
          <cell r="D882">
            <v>2023</v>
          </cell>
          <cell r="E882">
            <v>2099</v>
          </cell>
          <cell r="F882">
            <v>0</v>
          </cell>
          <cell r="G882" t="str">
            <v>K</v>
          </cell>
          <cell r="H882"/>
          <cell r="I882"/>
          <cell r="J882">
            <v>7</v>
          </cell>
          <cell r="K882">
            <v>0</v>
          </cell>
          <cell r="L882"/>
          <cell r="M882"/>
          <cell r="N882"/>
          <cell r="O882"/>
          <cell r="P882"/>
          <cell r="Q882"/>
          <cell r="R882"/>
          <cell r="S882"/>
          <cell r="T882" t="str">
            <v>N</v>
          </cell>
          <cell r="U882" t="str">
            <v>J</v>
          </cell>
          <cell r="V882" t="str">
            <v>A126</v>
          </cell>
          <cell r="W882" t="str">
            <v>Materiële vaste activa: Machines, apparaten en installaties</v>
          </cell>
        </row>
        <row r="883">
          <cell r="A883">
            <v>7004037</v>
          </cell>
          <cell r="B883" t="str">
            <v>Monitoren, toetsenborden en muizen - 2023</v>
          </cell>
          <cell r="C883" t="str">
            <v>K</v>
          </cell>
          <cell r="D883">
            <v>2023</v>
          </cell>
          <cell r="E883">
            <v>2099</v>
          </cell>
          <cell r="F883">
            <v>0</v>
          </cell>
          <cell r="G883" t="str">
            <v>K</v>
          </cell>
          <cell r="H883"/>
          <cell r="I883"/>
          <cell r="J883">
            <v>7</v>
          </cell>
          <cell r="K883">
            <v>0</v>
          </cell>
          <cell r="L883"/>
          <cell r="M883"/>
          <cell r="N883"/>
          <cell r="O883"/>
          <cell r="P883"/>
          <cell r="Q883"/>
          <cell r="R883"/>
          <cell r="S883"/>
          <cell r="T883" t="str">
            <v>N</v>
          </cell>
          <cell r="U883" t="str">
            <v>J</v>
          </cell>
          <cell r="V883" t="str">
            <v>A126</v>
          </cell>
          <cell r="W883" t="str">
            <v>Materiële vaste activa: Machines, apparaten en installaties</v>
          </cell>
        </row>
        <row r="884">
          <cell r="A884">
            <v>7004039</v>
          </cell>
          <cell r="B884" t="str">
            <v>V-73-FVF Peugeot Boxer incl.ombouwkst. 2024</v>
          </cell>
          <cell r="C884" t="str">
            <v>K</v>
          </cell>
          <cell r="D884">
            <v>2023</v>
          </cell>
          <cell r="E884">
            <v>2099</v>
          </cell>
          <cell r="F884">
            <v>0</v>
          </cell>
          <cell r="G884" t="str">
            <v>K</v>
          </cell>
          <cell r="H884"/>
          <cell r="I884"/>
          <cell r="J884">
            <v>7</v>
          </cell>
          <cell r="K884">
            <v>0</v>
          </cell>
          <cell r="L884"/>
          <cell r="M884"/>
          <cell r="N884"/>
          <cell r="O884"/>
          <cell r="P884"/>
          <cell r="Q884"/>
          <cell r="R884"/>
          <cell r="S884"/>
          <cell r="T884" t="str">
            <v>N</v>
          </cell>
          <cell r="U884" t="str">
            <v>J</v>
          </cell>
          <cell r="V884" t="str">
            <v>A125</v>
          </cell>
          <cell r="W884" t="str">
            <v>Materiële vaste activa: Vervoermiddelen</v>
          </cell>
        </row>
        <row r="885">
          <cell r="A885">
            <v>7004040</v>
          </cell>
          <cell r="B885" t="str">
            <v>Renault Kangoo E-Tech Electric V-49-DXK - 2024</v>
          </cell>
          <cell r="C885" t="str">
            <v>K</v>
          </cell>
          <cell r="D885">
            <v>2023</v>
          </cell>
          <cell r="E885">
            <v>2099</v>
          </cell>
          <cell r="F885">
            <v>1</v>
          </cell>
          <cell r="G885" t="str">
            <v>K</v>
          </cell>
          <cell r="H885"/>
          <cell r="I885"/>
          <cell r="J885">
            <v>7</v>
          </cell>
          <cell r="K885">
            <v>0</v>
          </cell>
          <cell r="L885"/>
          <cell r="M885"/>
          <cell r="N885"/>
          <cell r="O885"/>
          <cell r="P885"/>
          <cell r="Q885"/>
          <cell r="R885"/>
          <cell r="S885"/>
          <cell r="T885" t="str">
            <v>N</v>
          </cell>
          <cell r="U885" t="str">
            <v>J</v>
          </cell>
          <cell r="V885" t="str">
            <v>A125</v>
          </cell>
          <cell r="W885" t="str">
            <v>Materiële vaste activa: Vervoermiddelen</v>
          </cell>
        </row>
        <row r="886">
          <cell r="A886">
            <v>7004041</v>
          </cell>
          <cell r="B886" t="str">
            <v>Renault Kangoo E-Tech Electric V-50-DXK - 2024</v>
          </cell>
          <cell r="C886" t="str">
            <v>K</v>
          </cell>
          <cell r="D886">
            <v>2023</v>
          </cell>
          <cell r="E886">
            <v>2099</v>
          </cell>
          <cell r="F886">
            <v>1</v>
          </cell>
          <cell r="G886" t="str">
            <v>K</v>
          </cell>
          <cell r="H886"/>
          <cell r="I886"/>
          <cell r="J886">
            <v>7</v>
          </cell>
          <cell r="K886">
            <v>0</v>
          </cell>
          <cell r="L886"/>
          <cell r="M886"/>
          <cell r="N886"/>
          <cell r="O886"/>
          <cell r="P886"/>
          <cell r="Q886"/>
          <cell r="R886"/>
          <cell r="S886"/>
          <cell r="T886" t="str">
            <v>N</v>
          </cell>
          <cell r="U886" t="str">
            <v>J</v>
          </cell>
          <cell r="V886" t="str">
            <v>A125</v>
          </cell>
          <cell r="W886" t="str">
            <v>Materiële vaste activa: Vervoermiddelen</v>
          </cell>
        </row>
        <row r="887">
          <cell r="A887">
            <v>7004042</v>
          </cell>
          <cell r="B887" t="str">
            <v>Renault Kangoo E-Tech Electric VZX-58-N - 2024</v>
          </cell>
          <cell r="C887" t="str">
            <v>K</v>
          </cell>
          <cell r="D887">
            <v>2023</v>
          </cell>
          <cell r="E887">
            <v>2099</v>
          </cell>
          <cell r="F887">
            <v>1</v>
          </cell>
          <cell r="G887" t="str">
            <v>K</v>
          </cell>
          <cell r="H887"/>
          <cell r="I887"/>
          <cell r="J887">
            <v>7</v>
          </cell>
          <cell r="K887">
            <v>0</v>
          </cell>
          <cell r="L887"/>
          <cell r="M887"/>
          <cell r="N887"/>
          <cell r="O887"/>
          <cell r="P887"/>
          <cell r="Q887"/>
          <cell r="R887"/>
          <cell r="S887"/>
          <cell r="T887" t="str">
            <v>N</v>
          </cell>
          <cell r="U887" t="str">
            <v>J</v>
          </cell>
          <cell r="V887" t="str">
            <v>A125</v>
          </cell>
          <cell r="W887" t="str">
            <v>Materiële vaste activa: Vervoermiddelen</v>
          </cell>
        </row>
        <row r="888">
          <cell r="A888">
            <v>7004045</v>
          </cell>
          <cell r="B888" t="str">
            <v>Iveco Daily bedrijfswagen V-25-HPB - 2024</v>
          </cell>
          <cell r="C888" t="str">
            <v>K</v>
          </cell>
          <cell r="D888">
            <v>2024</v>
          </cell>
          <cell r="E888">
            <v>2099</v>
          </cell>
          <cell r="F888">
            <v>0</v>
          </cell>
          <cell r="G888" t="str">
            <v>K</v>
          </cell>
          <cell r="H888"/>
          <cell r="I888"/>
          <cell r="J888">
            <v>7</v>
          </cell>
          <cell r="K888">
            <v>0</v>
          </cell>
          <cell r="L888"/>
          <cell r="M888"/>
          <cell r="N888"/>
          <cell r="O888"/>
          <cell r="P888"/>
          <cell r="Q888"/>
          <cell r="R888"/>
          <cell r="S888"/>
          <cell r="T888" t="str">
            <v>N</v>
          </cell>
          <cell r="U888" t="str">
            <v>J</v>
          </cell>
          <cell r="V888" t="str">
            <v>A125</v>
          </cell>
          <cell r="W888" t="str">
            <v>Materiële vaste activa: Vervoermiddelen</v>
          </cell>
        </row>
        <row r="889">
          <cell r="A889">
            <v>7004046</v>
          </cell>
          <cell r="B889" t="str">
            <v>Iveco Daily V-26-HPB - 2024</v>
          </cell>
          <cell r="C889" t="str">
            <v>K</v>
          </cell>
          <cell r="D889">
            <v>2024</v>
          </cell>
          <cell r="E889">
            <v>2099</v>
          </cell>
          <cell r="F889">
            <v>0</v>
          </cell>
          <cell r="G889" t="str">
            <v>K</v>
          </cell>
          <cell r="H889"/>
          <cell r="I889"/>
          <cell r="J889">
            <v>7</v>
          </cell>
          <cell r="K889">
            <v>0</v>
          </cell>
          <cell r="L889"/>
          <cell r="M889"/>
          <cell r="N889"/>
          <cell r="O889"/>
          <cell r="P889"/>
          <cell r="Q889"/>
          <cell r="R889"/>
          <cell r="S889"/>
          <cell r="T889" t="str">
            <v>N</v>
          </cell>
          <cell r="U889" t="str">
            <v>J</v>
          </cell>
          <cell r="V889" t="str">
            <v>A125</v>
          </cell>
          <cell r="W889" t="str">
            <v>Materiële vaste activa: Vervoermiddelen</v>
          </cell>
        </row>
        <row r="890">
          <cell r="A890">
            <v>7004047</v>
          </cell>
          <cell r="B890" t="str">
            <v>Peugeot Boxer V-73-FVF - 2024</v>
          </cell>
          <cell r="C890" t="str">
            <v>K</v>
          </cell>
          <cell r="D890">
            <v>2024</v>
          </cell>
          <cell r="E890">
            <v>2099</v>
          </cell>
          <cell r="F890">
            <v>0</v>
          </cell>
          <cell r="G890" t="str">
            <v>K</v>
          </cell>
          <cell r="H890"/>
          <cell r="I890"/>
          <cell r="J890">
            <v>7</v>
          </cell>
          <cell r="K890">
            <v>0</v>
          </cell>
          <cell r="L890"/>
          <cell r="M890"/>
          <cell r="N890"/>
          <cell r="O890"/>
          <cell r="P890"/>
          <cell r="Q890"/>
          <cell r="R890"/>
          <cell r="S890"/>
          <cell r="T890" t="str">
            <v>N</v>
          </cell>
          <cell r="U890" t="str">
            <v>J</v>
          </cell>
          <cell r="V890" t="str">
            <v>A125</v>
          </cell>
          <cell r="W890" t="str">
            <v>Materiële vaste activa: Vervoermiddelen</v>
          </cell>
        </row>
        <row r="891">
          <cell r="A891">
            <v>7004052</v>
          </cell>
          <cell r="B891" t="str">
            <v>Hybride vergadermiddelen 2021</v>
          </cell>
          <cell r="C891" t="str">
            <v>K</v>
          </cell>
          <cell r="D891">
            <v>2021</v>
          </cell>
          <cell r="E891">
            <v>2023</v>
          </cell>
          <cell r="F891">
            <v>1</v>
          </cell>
          <cell r="G891" t="str">
            <v>K</v>
          </cell>
          <cell r="H891"/>
          <cell r="I891"/>
          <cell r="J891">
            <v>7</v>
          </cell>
          <cell r="K891">
            <v>0</v>
          </cell>
          <cell r="L891"/>
          <cell r="M891"/>
          <cell r="N891"/>
          <cell r="O891"/>
          <cell r="P891"/>
          <cell r="Q891"/>
          <cell r="R891"/>
          <cell r="S891"/>
          <cell r="T891" t="str">
            <v>N</v>
          </cell>
          <cell r="U891" t="str">
            <v>J</v>
          </cell>
          <cell r="V891" t="str">
            <v>A126</v>
          </cell>
          <cell r="W891" t="str">
            <v>Materiële vaste activa: Machines, apparaten en installaties</v>
          </cell>
        </row>
        <row r="892">
          <cell r="A892">
            <v>7004053</v>
          </cell>
          <cell r="B892" t="str">
            <v>Aanschaf extra monitoren hybride werken - 2022</v>
          </cell>
          <cell r="C892" t="str">
            <v>K</v>
          </cell>
          <cell r="D892">
            <v>2022</v>
          </cell>
          <cell r="E892">
            <v>2022</v>
          </cell>
          <cell r="F892">
            <v>1</v>
          </cell>
          <cell r="G892" t="str">
            <v>K</v>
          </cell>
          <cell r="H892"/>
          <cell r="I892"/>
          <cell r="J892">
            <v>7</v>
          </cell>
          <cell r="K892">
            <v>0</v>
          </cell>
          <cell r="L892"/>
          <cell r="M892"/>
          <cell r="N892"/>
          <cell r="O892"/>
          <cell r="P892"/>
          <cell r="Q892"/>
          <cell r="R892"/>
          <cell r="S892"/>
          <cell r="T892" t="str">
            <v>N</v>
          </cell>
          <cell r="U892" t="str">
            <v>J</v>
          </cell>
          <cell r="V892" t="str">
            <v>A126</v>
          </cell>
          <cell r="W892" t="str">
            <v>Materiële vaste activa: Machines, apparaten en installaties</v>
          </cell>
        </row>
        <row r="893">
          <cell r="A893">
            <v>7004054</v>
          </cell>
          <cell r="B893" t="str">
            <v>AV middelen Huis van Leusden excl. raadzaal - 2025</v>
          </cell>
          <cell r="C893" t="str">
            <v>K</v>
          </cell>
          <cell r="D893">
            <v>2025</v>
          </cell>
          <cell r="E893">
            <v>2099</v>
          </cell>
          <cell r="F893">
            <v>0</v>
          </cell>
          <cell r="G893" t="str">
            <v>K</v>
          </cell>
          <cell r="H893"/>
          <cell r="I893"/>
          <cell r="J893">
            <v>7</v>
          </cell>
          <cell r="K893">
            <v>0</v>
          </cell>
          <cell r="L893"/>
          <cell r="M893"/>
          <cell r="N893"/>
          <cell r="O893"/>
          <cell r="P893"/>
          <cell r="Q893"/>
          <cell r="R893"/>
          <cell r="S893"/>
          <cell r="T893" t="str">
            <v>N</v>
          </cell>
          <cell r="U893" t="str">
            <v>J</v>
          </cell>
          <cell r="V893" t="str">
            <v>A126</v>
          </cell>
          <cell r="W893" t="str">
            <v>Materiële vaste activa: Machines, apparaten en installaties</v>
          </cell>
        </row>
        <row r="894">
          <cell r="A894">
            <v>7004055</v>
          </cell>
          <cell r="B894" t="str">
            <v>Intranet - 2022</v>
          </cell>
          <cell r="C894" t="str">
            <v>K</v>
          </cell>
          <cell r="D894">
            <v>2022</v>
          </cell>
          <cell r="E894">
            <v>2022</v>
          </cell>
          <cell r="F894">
            <v>1</v>
          </cell>
          <cell r="G894" t="str">
            <v>K</v>
          </cell>
          <cell r="H894"/>
          <cell r="I894"/>
          <cell r="J894">
            <v>7</v>
          </cell>
          <cell r="K894">
            <v>0</v>
          </cell>
          <cell r="L894"/>
          <cell r="M894"/>
          <cell r="N894"/>
          <cell r="O894"/>
          <cell r="P894"/>
          <cell r="Q894"/>
          <cell r="R894"/>
          <cell r="S894"/>
          <cell r="T894" t="str">
            <v>N</v>
          </cell>
          <cell r="U894" t="str">
            <v>J</v>
          </cell>
          <cell r="V894" t="str">
            <v>A129</v>
          </cell>
          <cell r="W894" t="str">
            <v>Materiële vaste activa: Overig</v>
          </cell>
        </row>
        <row r="895">
          <cell r="A895">
            <v>7004056</v>
          </cell>
          <cell r="B895" t="str">
            <v>Laptops - 2022</v>
          </cell>
          <cell r="C895" t="str">
            <v>K</v>
          </cell>
          <cell r="D895">
            <v>2022</v>
          </cell>
          <cell r="E895">
            <v>2022</v>
          </cell>
          <cell r="F895">
            <v>1</v>
          </cell>
          <cell r="G895" t="str">
            <v>K</v>
          </cell>
          <cell r="H895"/>
          <cell r="I895"/>
          <cell r="J895">
            <v>7</v>
          </cell>
          <cell r="K895">
            <v>0</v>
          </cell>
          <cell r="L895"/>
          <cell r="M895"/>
          <cell r="N895"/>
          <cell r="O895"/>
          <cell r="P895"/>
          <cell r="Q895"/>
          <cell r="R895"/>
          <cell r="S895"/>
          <cell r="T895" t="str">
            <v>N</v>
          </cell>
          <cell r="U895" t="str">
            <v>J</v>
          </cell>
          <cell r="V895" t="str">
            <v>A126</v>
          </cell>
          <cell r="W895" t="str">
            <v>Materiële vaste activa: Machines, apparaten en installaties</v>
          </cell>
        </row>
        <row r="896">
          <cell r="A896">
            <v>7004057</v>
          </cell>
          <cell r="B896" t="str">
            <v>Camera’s raadzaal - 2023</v>
          </cell>
          <cell r="C896" t="str">
            <v>K</v>
          </cell>
          <cell r="D896">
            <v>2023</v>
          </cell>
          <cell r="E896">
            <v>2099</v>
          </cell>
          <cell r="F896">
            <v>0</v>
          </cell>
          <cell r="G896" t="str">
            <v>K</v>
          </cell>
          <cell r="H896"/>
          <cell r="I896"/>
          <cell r="J896">
            <v>7</v>
          </cell>
          <cell r="K896">
            <v>0</v>
          </cell>
          <cell r="L896"/>
          <cell r="M896"/>
          <cell r="N896"/>
          <cell r="O896"/>
          <cell r="P896"/>
          <cell r="Q896"/>
          <cell r="R896"/>
          <cell r="S896"/>
          <cell r="T896" t="str">
            <v>N</v>
          </cell>
          <cell r="U896" t="str">
            <v>J</v>
          </cell>
          <cell r="V896" t="str">
            <v>A126</v>
          </cell>
          <cell r="W896" t="str">
            <v>Materiële vaste activa: Machines, apparaten en installaties</v>
          </cell>
        </row>
        <row r="897">
          <cell r="A897">
            <v>7004060</v>
          </cell>
          <cell r="B897" t="str">
            <v>Firewalls - 2023</v>
          </cell>
          <cell r="C897" t="str">
            <v>K</v>
          </cell>
          <cell r="D897">
            <v>2023</v>
          </cell>
          <cell r="E897">
            <v>2099</v>
          </cell>
          <cell r="F897">
            <v>0</v>
          </cell>
          <cell r="G897" t="str">
            <v>K</v>
          </cell>
          <cell r="H897"/>
          <cell r="I897"/>
          <cell r="J897">
            <v>7</v>
          </cell>
          <cell r="K897">
            <v>0</v>
          </cell>
          <cell r="L897"/>
          <cell r="M897"/>
          <cell r="N897"/>
          <cell r="O897"/>
          <cell r="P897"/>
          <cell r="Q897"/>
          <cell r="R897"/>
          <cell r="S897"/>
          <cell r="T897" t="str">
            <v>N</v>
          </cell>
          <cell r="U897" t="str">
            <v>J</v>
          </cell>
          <cell r="V897" t="str">
            <v>A126</v>
          </cell>
          <cell r="W897" t="str">
            <v>Materiële vaste activa: Machines, apparaten en installaties</v>
          </cell>
        </row>
        <row r="898">
          <cell r="A898">
            <v>7004065</v>
          </cell>
          <cell r="B898" t="str">
            <v>Auto medewerker gebouwenbeheer - Nieuw Beleid 2025</v>
          </cell>
          <cell r="C898" t="str">
            <v>K</v>
          </cell>
          <cell r="D898">
            <v>2025</v>
          </cell>
          <cell r="E898">
            <v>2099</v>
          </cell>
          <cell r="F898">
            <v>0</v>
          </cell>
          <cell r="G898" t="str">
            <v>K</v>
          </cell>
          <cell r="H898"/>
          <cell r="I898"/>
          <cell r="J898">
            <v>7</v>
          </cell>
          <cell r="K898">
            <v>0</v>
          </cell>
          <cell r="L898"/>
          <cell r="M898"/>
          <cell r="N898"/>
          <cell r="O898"/>
          <cell r="P898"/>
          <cell r="Q898"/>
          <cell r="R898"/>
          <cell r="S898"/>
          <cell r="T898" t="str">
            <v>N</v>
          </cell>
          <cell r="U898" t="str">
            <v>J</v>
          </cell>
          <cell r="V898" t="str">
            <v>A125</v>
          </cell>
          <cell r="W898" t="str">
            <v>Materiële vaste activa: Vervoermiddelen</v>
          </cell>
        </row>
        <row r="899">
          <cell r="A899">
            <v>7004066</v>
          </cell>
          <cell r="B899" t="str">
            <v>Zonnewering Huis van Leusden - 2025</v>
          </cell>
          <cell r="C899" t="str">
            <v>K</v>
          </cell>
          <cell r="D899">
            <v>2025</v>
          </cell>
          <cell r="E899">
            <v>2099</v>
          </cell>
          <cell r="F899">
            <v>0</v>
          </cell>
          <cell r="G899" t="str">
            <v>K</v>
          </cell>
          <cell r="H899"/>
          <cell r="I899"/>
          <cell r="J899">
            <v>7</v>
          </cell>
          <cell r="K899">
            <v>0</v>
          </cell>
          <cell r="L899"/>
          <cell r="M899"/>
          <cell r="N899"/>
          <cell r="O899"/>
          <cell r="P899"/>
          <cell r="Q899"/>
          <cell r="R899"/>
          <cell r="S899"/>
          <cell r="T899" t="str">
            <v>N</v>
          </cell>
          <cell r="U899" t="str">
            <v>J</v>
          </cell>
          <cell r="V899" t="str">
            <v>A123</v>
          </cell>
          <cell r="W899" t="str">
            <v>Materiële vaste activa: Bedrijfsgebouwen</v>
          </cell>
        </row>
        <row r="900">
          <cell r="A900">
            <v>7004067</v>
          </cell>
          <cell r="B900" t="str">
            <v>Uitbreiding werf tgv uitbreiding BOR - 2024</v>
          </cell>
          <cell r="C900" t="str">
            <v>K</v>
          </cell>
          <cell r="D900">
            <v>2024</v>
          </cell>
          <cell r="E900">
            <v>2099</v>
          </cell>
          <cell r="F900">
            <v>0</v>
          </cell>
          <cell r="G900" t="str">
            <v>K</v>
          </cell>
          <cell r="H900"/>
          <cell r="I900"/>
          <cell r="J900">
            <v>7</v>
          </cell>
          <cell r="K900">
            <v>0</v>
          </cell>
          <cell r="L900"/>
          <cell r="M900"/>
          <cell r="N900"/>
          <cell r="O900"/>
          <cell r="P900"/>
          <cell r="Q900"/>
          <cell r="R900"/>
          <cell r="S900"/>
          <cell r="T900" t="str">
            <v>N</v>
          </cell>
          <cell r="U900" t="str">
            <v>J</v>
          </cell>
          <cell r="V900" t="str">
            <v>A123</v>
          </cell>
          <cell r="W900" t="str">
            <v>Materiële vaste activa: Bedrijfsgebouwen</v>
          </cell>
        </row>
        <row r="901">
          <cell r="A901">
            <v>7004068</v>
          </cell>
          <cell r="B901" t="str">
            <v>Hardware ICT - Geheugenmodules - 2024</v>
          </cell>
          <cell r="C901" t="str">
            <v>K</v>
          </cell>
          <cell r="D901">
            <v>2024</v>
          </cell>
          <cell r="E901">
            <v>2099</v>
          </cell>
          <cell r="F901">
            <v>0</v>
          </cell>
          <cell r="G901" t="str">
            <v>K</v>
          </cell>
          <cell r="H901"/>
          <cell r="I901"/>
          <cell r="J901">
            <v>7</v>
          </cell>
          <cell r="K901">
            <v>0</v>
          </cell>
          <cell r="L901"/>
          <cell r="M901"/>
          <cell r="N901"/>
          <cell r="O901"/>
          <cell r="P901"/>
          <cell r="Q901"/>
          <cell r="R901"/>
          <cell r="S901"/>
          <cell r="T901" t="str">
            <v>N</v>
          </cell>
          <cell r="U901" t="str">
            <v>J</v>
          </cell>
          <cell r="V901" t="str">
            <v>A126</v>
          </cell>
          <cell r="W901" t="str">
            <v>Materiële vaste activa: Machines, apparaten en installaties</v>
          </cell>
        </row>
        <row r="902">
          <cell r="A902">
            <v>7004069</v>
          </cell>
          <cell r="B902" t="str">
            <v>UPS-systemen serverruimte - 2025</v>
          </cell>
          <cell r="C902" t="str">
            <v>K</v>
          </cell>
          <cell r="D902">
            <v>2025</v>
          </cell>
          <cell r="E902">
            <v>2099</v>
          </cell>
          <cell r="F902">
            <v>0</v>
          </cell>
          <cell r="G902" t="str">
            <v>K</v>
          </cell>
          <cell r="H902"/>
          <cell r="I902"/>
          <cell r="J902">
            <v>7</v>
          </cell>
          <cell r="K902">
            <v>0</v>
          </cell>
          <cell r="L902"/>
          <cell r="M902"/>
          <cell r="N902"/>
          <cell r="O902"/>
          <cell r="P902"/>
          <cell r="Q902"/>
          <cell r="R902"/>
          <cell r="S902"/>
          <cell r="T902" t="str">
            <v>N</v>
          </cell>
          <cell r="U902" t="str">
            <v>J</v>
          </cell>
          <cell r="V902" t="str">
            <v>A126</v>
          </cell>
          <cell r="W902" t="str">
            <v>Materiële vaste activa: Machines, apparaten en installaties</v>
          </cell>
        </row>
        <row r="903">
          <cell r="A903">
            <v>7005001</v>
          </cell>
          <cell r="B903" t="str">
            <v>Verstrekken geldlening De digitale stad B.V. 2018</v>
          </cell>
          <cell r="C903" t="str">
            <v>K</v>
          </cell>
          <cell r="D903">
            <v>2018</v>
          </cell>
          <cell r="E903">
            <v>2099</v>
          </cell>
          <cell r="F903">
            <v>0</v>
          </cell>
          <cell r="G903" t="str">
            <v>K</v>
          </cell>
          <cell r="H903"/>
          <cell r="I903"/>
          <cell r="J903">
            <v>7</v>
          </cell>
          <cell r="K903">
            <v>0</v>
          </cell>
          <cell r="L903"/>
          <cell r="M903"/>
          <cell r="N903"/>
          <cell r="O903"/>
          <cell r="P903"/>
          <cell r="Q903"/>
          <cell r="R903"/>
          <cell r="S903"/>
          <cell r="T903" t="str">
            <v>N</v>
          </cell>
          <cell r="U903" t="str">
            <v>J</v>
          </cell>
          <cell r="V903" t="str">
            <v>A1331b</v>
          </cell>
          <cell r="W903" t="str">
            <v>Financiële vaste activa: Overige langlopende leningen</v>
          </cell>
        </row>
        <row r="904">
          <cell r="A904">
            <v>7005002</v>
          </cell>
          <cell r="B904" t="str">
            <v>Duurzaamheidslening Atlas - 2014</v>
          </cell>
          <cell r="C904" t="str">
            <v>K</v>
          </cell>
          <cell r="D904">
            <v>2020</v>
          </cell>
          <cell r="E904">
            <v>2099</v>
          </cell>
          <cell r="F904">
            <v>0</v>
          </cell>
          <cell r="G904" t="str">
            <v>K</v>
          </cell>
          <cell r="H904"/>
          <cell r="I904"/>
          <cell r="J904">
            <v>7</v>
          </cell>
          <cell r="K904">
            <v>0</v>
          </cell>
          <cell r="L904"/>
          <cell r="M904"/>
          <cell r="N904"/>
          <cell r="O904"/>
          <cell r="P904"/>
          <cell r="Q904"/>
          <cell r="R904"/>
          <cell r="S904"/>
          <cell r="T904" t="str">
            <v>N</v>
          </cell>
          <cell r="U904" t="str">
            <v>J</v>
          </cell>
          <cell r="V904" t="str">
            <v>A1331b</v>
          </cell>
          <cell r="W904" t="str">
            <v>Financiële vaste activa: Overige langlopende leningen</v>
          </cell>
        </row>
        <row r="905">
          <cell r="A905">
            <v>7005003</v>
          </cell>
          <cell r="B905" t="str">
            <v>Duurzaamheidslening IKC Berkelwijk - 2018</v>
          </cell>
          <cell r="C905" t="str">
            <v>K</v>
          </cell>
          <cell r="D905">
            <v>2020</v>
          </cell>
          <cell r="E905">
            <v>2099</v>
          </cell>
          <cell r="F905">
            <v>0</v>
          </cell>
          <cell r="G905" t="str">
            <v>K</v>
          </cell>
          <cell r="H905"/>
          <cell r="I905"/>
          <cell r="J905">
            <v>7</v>
          </cell>
          <cell r="K905">
            <v>0</v>
          </cell>
          <cell r="L905"/>
          <cell r="M905"/>
          <cell r="N905"/>
          <cell r="O905"/>
          <cell r="P905"/>
          <cell r="Q905"/>
          <cell r="R905"/>
          <cell r="S905"/>
          <cell r="T905" t="str">
            <v>N</v>
          </cell>
          <cell r="U905" t="str">
            <v>J</v>
          </cell>
          <cell r="V905" t="str">
            <v>A1331b</v>
          </cell>
          <cell r="W905" t="str">
            <v>Financiële vaste activa: Overige langlopende leningen</v>
          </cell>
        </row>
        <row r="906">
          <cell r="A906">
            <v>7005004</v>
          </cell>
          <cell r="B906" t="str">
            <v>Duurzaamheidslening IKC Groenhouten - 2021</v>
          </cell>
          <cell r="C906" t="str">
            <v>K</v>
          </cell>
          <cell r="D906">
            <v>2021</v>
          </cell>
          <cell r="E906">
            <v>2099</v>
          </cell>
          <cell r="F906">
            <v>0</v>
          </cell>
          <cell r="G906" t="str">
            <v>K</v>
          </cell>
          <cell r="H906"/>
          <cell r="I906"/>
          <cell r="J906">
            <v>7</v>
          </cell>
          <cell r="K906">
            <v>0</v>
          </cell>
          <cell r="L906"/>
          <cell r="M906"/>
          <cell r="N906"/>
          <cell r="O906"/>
          <cell r="P906"/>
          <cell r="Q906"/>
          <cell r="R906"/>
          <cell r="S906"/>
          <cell r="T906" t="str">
            <v>N</v>
          </cell>
          <cell r="U906" t="str">
            <v>J</v>
          </cell>
          <cell r="V906" t="str">
            <v>A1331b</v>
          </cell>
          <cell r="W906" t="str">
            <v>Financiële vaste activa: Overige langlopende leningen</v>
          </cell>
        </row>
        <row r="907">
          <cell r="A907">
            <v>7005005</v>
          </cell>
          <cell r="B907" t="str">
            <v>Lening BSO-kinderopvang IKC Groenhouten – 2021</v>
          </cell>
          <cell r="C907" t="str">
            <v>K</v>
          </cell>
          <cell r="D907">
            <v>2021</v>
          </cell>
          <cell r="E907">
            <v>2099</v>
          </cell>
          <cell r="F907">
            <v>0</v>
          </cell>
          <cell r="G907" t="str">
            <v>K</v>
          </cell>
          <cell r="H907"/>
          <cell r="I907"/>
          <cell r="J907">
            <v>7</v>
          </cell>
          <cell r="K907">
            <v>0</v>
          </cell>
          <cell r="L907"/>
          <cell r="M907"/>
          <cell r="N907"/>
          <cell r="O907"/>
          <cell r="P907"/>
          <cell r="Q907"/>
          <cell r="R907"/>
          <cell r="S907"/>
          <cell r="T907" t="str">
            <v>N</v>
          </cell>
          <cell r="U907" t="str">
            <v>J</v>
          </cell>
          <cell r="V907" t="str">
            <v>A1331b</v>
          </cell>
          <cell r="W907" t="str">
            <v>Financiële vaste activa: Overige langlopende leningen</v>
          </cell>
        </row>
        <row r="908">
          <cell r="A908">
            <v>7005007</v>
          </cell>
          <cell r="B908" t="str">
            <v>Duurzaamheidslening MKC 't Ronde – 2021</v>
          </cell>
          <cell r="C908" t="str">
            <v>K</v>
          </cell>
          <cell r="D908">
            <v>2021</v>
          </cell>
          <cell r="E908">
            <v>2099</v>
          </cell>
          <cell r="F908">
            <v>0</v>
          </cell>
          <cell r="G908" t="str">
            <v>K</v>
          </cell>
          <cell r="H908"/>
          <cell r="I908"/>
          <cell r="J908">
            <v>7</v>
          </cell>
          <cell r="K908">
            <v>0</v>
          </cell>
          <cell r="L908"/>
          <cell r="M908"/>
          <cell r="N908"/>
          <cell r="O908"/>
          <cell r="P908"/>
          <cell r="Q908"/>
          <cell r="R908"/>
          <cell r="S908"/>
          <cell r="T908" t="str">
            <v>N</v>
          </cell>
          <cell r="U908" t="str">
            <v>J</v>
          </cell>
          <cell r="V908" t="str">
            <v>A1331b</v>
          </cell>
          <cell r="W908" t="str">
            <v>Financiële vaste activa: Overige langlopende leningen</v>
          </cell>
        </row>
        <row r="909">
          <cell r="A909">
            <v>7005008</v>
          </cell>
          <cell r="B909" t="str">
            <v>Lening BSO-kinderopvang ‘t Ronde - 2020</v>
          </cell>
          <cell r="C909" t="str">
            <v>K</v>
          </cell>
          <cell r="D909">
            <v>2020</v>
          </cell>
          <cell r="E909">
            <v>2099</v>
          </cell>
          <cell r="F909">
            <v>0</v>
          </cell>
          <cell r="G909" t="str">
            <v>K</v>
          </cell>
          <cell r="H909"/>
          <cell r="I909"/>
          <cell r="J909">
            <v>7</v>
          </cell>
          <cell r="K909">
            <v>0</v>
          </cell>
          <cell r="L909"/>
          <cell r="M909"/>
          <cell r="N909"/>
          <cell r="O909"/>
          <cell r="P909"/>
          <cell r="Q909"/>
          <cell r="R909"/>
          <cell r="S909"/>
          <cell r="T909" t="str">
            <v>N</v>
          </cell>
          <cell r="U909" t="str">
            <v>J</v>
          </cell>
          <cell r="V909" t="str">
            <v>A1331b</v>
          </cell>
          <cell r="W909" t="str">
            <v>Financiële vaste activa: Overige langlopende leningen</v>
          </cell>
        </row>
        <row r="910">
          <cell r="A910">
            <v>7005009</v>
          </cell>
          <cell r="B910" t="str">
            <v>Lening realisatie BSO Hoefijzer 18 - 2025</v>
          </cell>
          <cell r="C910" t="str">
            <v>K</v>
          </cell>
          <cell r="D910">
            <v>2025</v>
          </cell>
          <cell r="E910">
            <v>2099</v>
          </cell>
          <cell r="F910">
            <v>0</v>
          </cell>
          <cell r="G910" t="str">
            <v>K</v>
          </cell>
          <cell r="H910"/>
          <cell r="I910"/>
          <cell r="J910">
            <v>7</v>
          </cell>
          <cell r="K910">
            <v>0</v>
          </cell>
          <cell r="L910"/>
          <cell r="M910"/>
          <cell r="N910"/>
          <cell r="O910"/>
          <cell r="P910"/>
          <cell r="Q910"/>
          <cell r="R910"/>
          <cell r="S910"/>
          <cell r="T910" t="str">
            <v>N</v>
          </cell>
          <cell r="U910" t="str">
            <v>J</v>
          </cell>
          <cell r="V910" t="str">
            <v>A1331b</v>
          </cell>
          <cell r="W910" t="str">
            <v>Financiële vaste activa: Overige langlopende leningen</v>
          </cell>
        </row>
        <row r="911">
          <cell r="A911">
            <v>7011001</v>
          </cell>
          <cell r="B911" t="str">
            <v>Brandweerkazerne Achterveld – (grond) - 2017</v>
          </cell>
          <cell r="C911" t="str">
            <v>K</v>
          </cell>
          <cell r="D911">
            <v>2017</v>
          </cell>
          <cell r="E911">
            <v>2099</v>
          </cell>
          <cell r="F911">
            <v>1</v>
          </cell>
          <cell r="G911" t="str">
            <v>K</v>
          </cell>
          <cell r="H911"/>
          <cell r="I911"/>
          <cell r="J911">
            <v>7</v>
          </cell>
          <cell r="K911">
            <v>0</v>
          </cell>
          <cell r="L911"/>
          <cell r="M911"/>
          <cell r="N911"/>
          <cell r="O911"/>
          <cell r="P911"/>
          <cell r="Q911"/>
          <cell r="R911"/>
          <cell r="S911"/>
          <cell r="T911" t="str">
            <v>N</v>
          </cell>
          <cell r="U911" t="str">
            <v>N</v>
          </cell>
          <cell r="V911" t="str">
            <v>A121</v>
          </cell>
          <cell r="W911" t="str">
            <v>Materiële vaste activa: Gronden en terreinen</v>
          </cell>
        </row>
        <row r="912">
          <cell r="A912">
            <v>7011002</v>
          </cell>
          <cell r="B912" t="str">
            <v>Brandweerkazerne Achterveld – (pand) 2017</v>
          </cell>
          <cell r="C912" t="str">
            <v>K</v>
          </cell>
          <cell r="D912">
            <v>2017</v>
          </cell>
          <cell r="E912">
            <v>2099</v>
          </cell>
          <cell r="F912">
            <v>0</v>
          </cell>
          <cell r="G912" t="str">
            <v>K</v>
          </cell>
          <cell r="H912"/>
          <cell r="I912"/>
          <cell r="J912">
            <v>7</v>
          </cell>
          <cell r="K912">
            <v>0</v>
          </cell>
          <cell r="L912"/>
          <cell r="M912"/>
          <cell r="N912"/>
          <cell r="O912"/>
          <cell r="P912"/>
          <cell r="Q912"/>
          <cell r="R912"/>
          <cell r="S912"/>
          <cell r="T912" t="str">
            <v>N</v>
          </cell>
          <cell r="U912" t="str">
            <v>J</v>
          </cell>
          <cell r="V912" t="str">
            <v>A123</v>
          </cell>
          <cell r="W912" t="str">
            <v>Materiële vaste activa: Bedrijfsgebouwen</v>
          </cell>
        </row>
        <row r="913">
          <cell r="A913">
            <v>7011003</v>
          </cell>
          <cell r="B913" t="str">
            <v>Brandweerkzrn. Leusden Centrum – aanp. pand 2018</v>
          </cell>
          <cell r="C913" t="str">
            <v>K</v>
          </cell>
          <cell r="D913">
            <v>2018</v>
          </cell>
          <cell r="E913">
            <v>2025</v>
          </cell>
          <cell r="F913">
            <v>1</v>
          </cell>
          <cell r="G913" t="str">
            <v>K</v>
          </cell>
          <cell r="H913"/>
          <cell r="I913"/>
          <cell r="J913">
            <v>7</v>
          </cell>
          <cell r="K913">
            <v>0</v>
          </cell>
          <cell r="L913"/>
          <cell r="M913"/>
          <cell r="N913"/>
          <cell r="O913"/>
          <cell r="P913"/>
          <cell r="Q913"/>
          <cell r="R913"/>
          <cell r="S913"/>
          <cell r="T913" t="str">
            <v>N</v>
          </cell>
          <cell r="U913" t="str">
            <v>N</v>
          </cell>
          <cell r="V913" t="str">
            <v>A123</v>
          </cell>
          <cell r="W913" t="str">
            <v>Materiële vaste activa: Bedrijfsgebouwen</v>
          </cell>
        </row>
        <row r="914">
          <cell r="A914">
            <v>7011004</v>
          </cell>
          <cell r="B914" t="str">
            <v>Renovatie install brandweerkaz. Lsd.centrum - 2021</v>
          </cell>
          <cell r="C914" t="str">
            <v>K</v>
          </cell>
          <cell r="D914">
            <v>2020</v>
          </cell>
          <cell r="E914">
            <v>2025</v>
          </cell>
          <cell r="F914">
            <v>0</v>
          </cell>
          <cell r="G914" t="str">
            <v>K</v>
          </cell>
          <cell r="H914"/>
          <cell r="I914"/>
          <cell r="J914">
            <v>7</v>
          </cell>
          <cell r="K914">
            <v>0</v>
          </cell>
          <cell r="L914"/>
          <cell r="M914"/>
          <cell r="N914"/>
          <cell r="O914"/>
          <cell r="P914"/>
          <cell r="Q914"/>
          <cell r="R914"/>
          <cell r="S914"/>
          <cell r="T914" t="str">
            <v>N</v>
          </cell>
          <cell r="U914" t="str">
            <v>J</v>
          </cell>
          <cell r="V914" t="str">
            <v>A123</v>
          </cell>
          <cell r="W914" t="str">
            <v>Materiële vaste activa: Bedrijfsgebouwen</v>
          </cell>
        </row>
        <row r="915">
          <cell r="A915">
            <v>7011005</v>
          </cell>
          <cell r="B915" t="str">
            <v>Ren. bouwkundig brandweerkaz. Lsd. centrum - 2021</v>
          </cell>
          <cell r="C915" t="str">
            <v>K</v>
          </cell>
          <cell r="D915">
            <v>2020</v>
          </cell>
          <cell r="E915">
            <v>2025</v>
          </cell>
          <cell r="F915">
            <v>0</v>
          </cell>
          <cell r="G915" t="str">
            <v>K</v>
          </cell>
          <cell r="H915"/>
          <cell r="I915"/>
          <cell r="J915">
            <v>7</v>
          </cell>
          <cell r="K915">
            <v>0</v>
          </cell>
          <cell r="L915"/>
          <cell r="M915"/>
          <cell r="N915"/>
          <cell r="O915"/>
          <cell r="P915"/>
          <cell r="Q915"/>
          <cell r="R915"/>
          <cell r="S915"/>
          <cell r="T915" t="str">
            <v>N</v>
          </cell>
          <cell r="U915" t="str">
            <v>J</v>
          </cell>
          <cell r="V915" t="str">
            <v>A123</v>
          </cell>
          <cell r="W915" t="str">
            <v>Materiële vaste activa: Bedrijfsgebouwen</v>
          </cell>
        </row>
        <row r="916">
          <cell r="A916">
            <v>7020004</v>
          </cell>
          <cell r="B916" t="str">
            <v>Werkkrediet marktuitvraag herontwikkeling GMH 2016</v>
          </cell>
          <cell r="C916" t="str">
            <v>K</v>
          </cell>
          <cell r="D916">
            <v>2017</v>
          </cell>
          <cell r="E916">
            <v>2023</v>
          </cell>
          <cell r="F916">
            <v>1</v>
          </cell>
          <cell r="G916" t="str">
            <v>K</v>
          </cell>
          <cell r="H916"/>
          <cell r="I916"/>
          <cell r="J916">
            <v>7</v>
          </cell>
          <cell r="K916">
            <v>0</v>
          </cell>
          <cell r="L916"/>
          <cell r="M916"/>
          <cell r="N916"/>
          <cell r="O916"/>
          <cell r="P916"/>
          <cell r="Q916"/>
          <cell r="R916"/>
          <cell r="S916"/>
          <cell r="T916" t="str">
            <v>N</v>
          </cell>
          <cell r="U916" t="str">
            <v>J</v>
          </cell>
          <cell r="V916" t="str">
            <v>A123</v>
          </cell>
          <cell r="W916" t="str">
            <v>Materiële vaste activa: Bedrijfsgebouwen</v>
          </cell>
        </row>
        <row r="917">
          <cell r="A917">
            <v>7020005</v>
          </cell>
          <cell r="B917" t="str">
            <v>Herontwikkeling GMH: Casco en installaties - 2016</v>
          </cell>
          <cell r="C917" t="str">
            <v>K</v>
          </cell>
          <cell r="D917">
            <v>2017</v>
          </cell>
          <cell r="E917">
            <v>2099</v>
          </cell>
          <cell r="F917">
            <v>1</v>
          </cell>
          <cell r="G917" t="str">
            <v>K</v>
          </cell>
          <cell r="H917"/>
          <cell r="I917"/>
          <cell r="J917">
            <v>7</v>
          </cell>
          <cell r="K917">
            <v>0</v>
          </cell>
          <cell r="L917"/>
          <cell r="M917"/>
          <cell r="N917"/>
          <cell r="O917"/>
          <cell r="P917"/>
          <cell r="Q917"/>
          <cell r="R917"/>
          <cell r="S917"/>
          <cell r="T917" t="str">
            <v>N</v>
          </cell>
          <cell r="U917" t="str">
            <v>N</v>
          </cell>
          <cell r="V917" t="str">
            <v>A123</v>
          </cell>
          <cell r="W917" t="str">
            <v>Materiële vaste activa: Bedrijfsgebouwen</v>
          </cell>
        </row>
        <row r="918">
          <cell r="A918">
            <v>7020006</v>
          </cell>
          <cell r="B918" t="str">
            <v>Herontwikkeling GMH: Installaties - 2016</v>
          </cell>
          <cell r="C918" t="str">
            <v>K</v>
          </cell>
          <cell r="D918">
            <v>2017</v>
          </cell>
          <cell r="E918">
            <v>2099</v>
          </cell>
          <cell r="F918">
            <v>1</v>
          </cell>
          <cell r="G918" t="str">
            <v>K</v>
          </cell>
          <cell r="H918"/>
          <cell r="I918"/>
          <cell r="J918">
            <v>7</v>
          </cell>
          <cell r="K918">
            <v>0</v>
          </cell>
          <cell r="L918"/>
          <cell r="M918"/>
          <cell r="N918"/>
          <cell r="O918"/>
          <cell r="P918"/>
          <cell r="Q918"/>
          <cell r="R918"/>
          <cell r="S918"/>
          <cell r="T918" t="str">
            <v>N</v>
          </cell>
          <cell r="U918" t="str">
            <v>N</v>
          </cell>
          <cell r="V918" t="str">
            <v>A126</v>
          </cell>
          <cell r="W918" t="str">
            <v>Materiële vaste activa: Machines, apparaten en installaties</v>
          </cell>
        </row>
        <row r="919">
          <cell r="A919">
            <v>7020007</v>
          </cell>
          <cell r="B919" t="str">
            <v>Herontwikkeling GMH: Inrichting en meubilair 2016</v>
          </cell>
          <cell r="C919" t="str">
            <v>K</v>
          </cell>
          <cell r="D919">
            <v>2017</v>
          </cell>
          <cell r="E919">
            <v>2022</v>
          </cell>
          <cell r="F919">
            <v>1</v>
          </cell>
          <cell r="G919" t="str">
            <v>K</v>
          </cell>
          <cell r="H919"/>
          <cell r="I919"/>
          <cell r="J919">
            <v>7</v>
          </cell>
          <cell r="K919">
            <v>0</v>
          </cell>
          <cell r="L919"/>
          <cell r="M919"/>
          <cell r="N919"/>
          <cell r="O919"/>
          <cell r="P919"/>
          <cell r="Q919"/>
          <cell r="R919"/>
          <cell r="S919"/>
          <cell r="T919" t="str">
            <v>N</v>
          </cell>
          <cell r="U919" t="str">
            <v>J</v>
          </cell>
          <cell r="V919" t="str">
            <v>A123</v>
          </cell>
          <cell r="W919" t="str">
            <v>Materiële vaste activa: Bedrijfsgebouwen</v>
          </cell>
        </row>
        <row r="920">
          <cell r="A920">
            <v>7020008</v>
          </cell>
          <cell r="B920" t="str">
            <v>Herontwikkeling GMH: Sloop+bijdr biljartver. 2016</v>
          </cell>
          <cell r="C920" t="str">
            <v>K</v>
          </cell>
          <cell r="D920">
            <v>2017</v>
          </cell>
          <cell r="E920">
            <v>2099</v>
          </cell>
          <cell r="F920">
            <v>1</v>
          </cell>
          <cell r="G920" t="str">
            <v>K</v>
          </cell>
          <cell r="H920"/>
          <cell r="I920"/>
          <cell r="J920">
            <v>7</v>
          </cell>
          <cell r="K920">
            <v>0</v>
          </cell>
          <cell r="L920"/>
          <cell r="M920"/>
          <cell r="N920"/>
          <cell r="O920"/>
          <cell r="P920"/>
          <cell r="Q920"/>
          <cell r="R920"/>
          <cell r="S920"/>
          <cell r="T920" t="str">
            <v>N</v>
          </cell>
          <cell r="U920" t="str">
            <v>N</v>
          </cell>
          <cell r="V920" t="str">
            <v>A129</v>
          </cell>
          <cell r="W920" t="str">
            <v>Materiële vaste activa: Overig</v>
          </cell>
        </row>
        <row r="921">
          <cell r="A921">
            <v>7020009</v>
          </cell>
          <cell r="B921" t="str">
            <v>Herontwikkeling GMH: Verhuisbewegingen - 2016</v>
          </cell>
          <cell r="C921" t="str">
            <v>K</v>
          </cell>
          <cell r="D921">
            <v>2017</v>
          </cell>
          <cell r="E921">
            <v>2018</v>
          </cell>
          <cell r="F921">
            <v>1</v>
          </cell>
          <cell r="G921" t="str">
            <v>K</v>
          </cell>
          <cell r="H921"/>
          <cell r="I921"/>
          <cell r="J921">
            <v>7</v>
          </cell>
          <cell r="K921">
            <v>0</v>
          </cell>
          <cell r="L921"/>
          <cell r="M921"/>
          <cell r="N921"/>
          <cell r="O921"/>
          <cell r="P921"/>
          <cell r="Q921"/>
          <cell r="R921"/>
          <cell r="S921"/>
          <cell r="T921" t="str">
            <v>N</v>
          </cell>
          <cell r="U921" t="str">
            <v>N</v>
          </cell>
          <cell r="V921" t="str">
            <v>A129</v>
          </cell>
          <cell r="W921" t="str">
            <v>Materiële vaste activa: Overig</v>
          </cell>
        </row>
        <row r="922">
          <cell r="A922">
            <v>7020010</v>
          </cell>
          <cell r="B922" t="str">
            <v>Herontwikkeling GMH: Inricht.kst tijd. huisv 2016</v>
          </cell>
          <cell r="C922" t="str">
            <v>K</v>
          </cell>
          <cell r="D922">
            <v>2017</v>
          </cell>
          <cell r="E922">
            <v>2018</v>
          </cell>
          <cell r="F922">
            <v>1</v>
          </cell>
          <cell r="G922" t="str">
            <v>K</v>
          </cell>
          <cell r="H922"/>
          <cell r="I922"/>
          <cell r="J922">
            <v>7</v>
          </cell>
          <cell r="K922">
            <v>0</v>
          </cell>
          <cell r="L922"/>
          <cell r="M922"/>
          <cell r="N922"/>
          <cell r="O922"/>
          <cell r="P922"/>
          <cell r="Q922"/>
          <cell r="R922"/>
          <cell r="S922"/>
          <cell r="T922" t="str">
            <v>N</v>
          </cell>
          <cell r="U922" t="str">
            <v>N</v>
          </cell>
          <cell r="V922" t="str">
            <v>A129</v>
          </cell>
          <cell r="W922" t="str">
            <v>Materiële vaste activa: Overig</v>
          </cell>
        </row>
        <row r="923">
          <cell r="A923">
            <v>7020011</v>
          </cell>
          <cell r="B923" t="str">
            <v>Herontwikkeling GMH: Grondwaarde verkoop - 2016</v>
          </cell>
          <cell r="C923" t="str">
            <v>K</v>
          </cell>
          <cell r="D923">
            <v>2017</v>
          </cell>
          <cell r="E923">
            <v>2099</v>
          </cell>
          <cell r="F923">
            <v>1</v>
          </cell>
          <cell r="G923" t="str">
            <v>K</v>
          </cell>
          <cell r="H923"/>
          <cell r="I923"/>
          <cell r="J923">
            <v>7</v>
          </cell>
          <cell r="K923">
            <v>0</v>
          </cell>
          <cell r="L923"/>
          <cell r="M923"/>
          <cell r="N923"/>
          <cell r="O923"/>
          <cell r="P923"/>
          <cell r="Q923"/>
          <cell r="R923"/>
          <cell r="S923"/>
          <cell r="T923" t="str">
            <v>N</v>
          </cell>
          <cell r="U923" t="str">
            <v>N</v>
          </cell>
          <cell r="V923" t="str">
            <v>A121</v>
          </cell>
          <cell r="W923" t="str">
            <v>Materiële vaste activa: Gronden en terreinen</v>
          </cell>
        </row>
        <row r="924">
          <cell r="A924">
            <v>7021001</v>
          </cell>
          <cell r="B924" t="str">
            <v>Herinrichting Hamersveldseweg Zuid - 2017</v>
          </cell>
          <cell r="C924" t="str">
            <v>K</v>
          </cell>
          <cell r="D924">
            <v>2017</v>
          </cell>
          <cell r="E924">
            <v>2099</v>
          </cell>
          <cell r="F924">
            <v>2</v>
          </cell>
          <cell r="G924" t="str">
            <v>K</v>
          </cell>
          <cell r="H924"/>
          <cell r="I924"/>
          <cell r="J924">
            <v>7</v>
          </cell>
          <cell r="K924">
            <v>0</v>
          </cell>
          <cell r="L924"/>
          <cell r="M924"/>
          <cell r="N924"/>
          <cell r="O924"/>
          <cell r="P924"/>
          <cell r="Q924"/>
          <cell r="R924"/>
          <cell r="S924"/>
          <cell r="T924" t="str">
            <v>N</v>
          </cell>
          <cell r="U924" t="str">
            <v>N</v>
          </cell>
          <cell r="V924" t="str">
            <v>A124</v>
          </cell>
          <cell r="W924" t="str">
            <v>Materiële vaste activa: Grond-, weg- en waterbouwkundige werken</v>
          </cell>
        </row>
        <row r="925">
          <cell r="A925">
            <v>7021002</v>
          </cell>
          <cell r="B925" t="str">
            <v>Reconstr. Kruising Gr.Zoom N.inslag alg 40 jr 2017</v>
          </cell>
          <cell r="C925" t="str">
            <v>K</v>
          </cell>
          <cell r="D925">
            <v>2017</v>
          </cell>
          <cell r="E925">
            <v>2099</v>
          </cell>
          <cell r="F925">
            <v>1</v>
          </cell>
          <cell r="G925" t="str">
            <v>K</v>
          </cell>
          <cell r="H925"/>
          <cell r="I925"/>
          <cell r="J925">
            <v>7</v>
          </cell>
          <cell r="K925">
            <v>0</v>
          </cell>
          <cell r="L925"/>
          <cell r="M925"/>
          <cell r="N925"/>
          <cell r="O925"/>
          <cell r="P925"/>
          <cell r="Q925"/>
          <cell r="R925"/>
          <cell r="S925"/>
          <cell r="T925" t="str">
            <v>N</v>
          </cell>
          <cell r="U925" t="str">
            <v>N</v>
          </cell>
          <cell r="V925" t="str">
            <v>A124</v>
          </cell>
          <cell r="W925" t="str">
            <v>Materiële vaste activa: Grond-, weg- en waterbouwkundige werken</v>
          </cell>
        </row>
        <row r="926">
          <cell r="A926">
            <v>7021003</v>
          </cell>
          <cell r="B926" t="str">
            <v>Aanleg verkeersdrempels Moorsterweg - 2017</v>
          </cell>
          <cell r="C926" t="str">
            <v>K</v>
          </cell>
          <cell r="D926">
            <v>2017</v>
          </cell>
          <cell r="E926">
            <v>2099</v>
          </cell>
          <cell r="F926">
            <v>1</v>
          </cell>
          <cell r="G926" t="str">
            <v>K</v>
          </cell>
          <cell r="H926"/>
          <cell r="I926"/>
          <cell r="J926">
            <v>7</v>
          </cell>
          <cell r="K926">
            <v>0</v>
          </cell>
          <cell r="L926"/>
          <cell r="M926"/>
          <cell r="N926"/>
          <cell r="O926"/>
          <cell r="P926"/>
          <cell r="Q926"/>
          <cell r="R926"/>
          <cell r="S926"/>
          <cell r="T926" t="str">
            <v>N</v>
          </cell>
          <cell r="U926" t="str">
            <v>N</v>
          </cell>
          <cell r="V926" t="str">
            <v>A124</v>
          </cell>
          <cell r="W926" t="str">
            <v>Materiële vaste activa: Grond-, weg- en waterbouwkundige werken</v>
          </cell>
        </row>
        <row r="927">
          <cell r="A927">
            <v>7021004</v>
          </cell>
          <cell r="B927" t="str">
            <v>Vervanging masten – 2021</v>
          </cell>
          <cell r="C927" t="str">
            <v>K</v>
          </cell>
          <cell r="D927">
            <v>2017</v>
          </cell>
          <cell r="E927">
            <v>2099</v>
          </cell>
          <cell r="F927">
            <v>0</v>
          </cell>
          <cell r="G927" t="str">
            <v>K</v>
          </cell>
          <cell r="H927"/>
          <cell r="I927"/>
          <cell r="J927">
            <v>7</v>
          </cell>
          <cell r="K927">
            <v>0</v>
          </cell>
          <cell r="L927"/>
          <cell r="M927"/>
          <cell r="N927"/>
          <cell r="O927"/>
          <cell r="P927"/>
          <cell r="Q927"/>
          <cell r="R927"/>
          <cell r="S927"/>
          <cell r="T927" t="str">
            <v>N</v>
          </cell>
          <cell r="U927" t="str">
            <v>J</v>
          </cell>
          <cell r="V927" t="str">
            <v>A124</v>
          </cell>
          <cell r="W927" t="str">
            <v>Materiële vaste activa: Grond-, weg- en waterbouwkundige werken</v>
          </cell>
        </row>
        <row r="928">
          <cell r="A928">
            <v>7021005</v>
          </cell>
          <cell r="B928" t="str">
            <v>Vervanging armaturen - 2021</v>
          </cell>
          <cell r="C928" t="str">
            <v>K</v>
          </cell>
          <cell r="D928">
            <v>2017</v>
          </cell>
          <cell r="E928">
            <v>2099</v>
          </cell>
          <cell r="F928">
            <v>0</v>
          </cell>
          <cell r="G928" t="str">
            <v>K</v>
          </cell>
          <cell r="H928"/>
          <cell r="I928"/>
          <cell r="J928">
            <v>7</v>
          </cell>
          <cell r="K928">
            <v>0</v>
          </cell>
          <cell r="L928"/>
          <cell r="M928"/>
          <cell r="N928"/>
          <cell r="O928"/>
          <cell r="P928"/>
          <cell r="Q928"/>
          <cell r="R928"/>
          <cell r="S928"/>
          <cell r="T928" t="str">
            <v>N</v>
          </cell>
          <cell r="U928" t="str">
            <v>J</v>
          </cell>
          <cell r="V928" t="str">
            <v>A124</v>
          </cell>
          <cell r="W928" t="str">
            <v>Materiële vaste activa: Grond-, weg- en waterbouwkundige werken</v>
          </cell>
        </row>
        <row r="929">
          <cell r="A929">
            <v>7021006</v>
          </cell>
          <cell r="B929" t="str">
            <v>Herinrichting Postweg 2017</v>
          </cell>
          <cell r="C929" t="str">
            <v>K</v>
          </cell>
          <cell r="D929">
            <v>2017</v>
          </cell>
          <cell r="E929">
            <v>2099</v>
          </cell>
          <cell r="F929">
            <v>1</v>
          </cell>
          <cell r="G929" t="str">
            <v>K</v>
          </cell>
          <cell r="H929"/>
          <cell r="I929"/>
          <cell r="J929">
            <v>7</v>
          </cell>
          <cell r="K929">
            <v>0</v>
          </cell>
          <cell r="L929"/>
          <cell r="M929"/>
          <cell r="N929"/>
          <cell r="O929"/>
          <cell r="P929"/>
          <cell r="Q929"/>
          <cell r="R929"/>
          <cell r="S929"/>
          <cell r="T929" t="str">
            <v>N</v>
          </cell>
          <cell r="U929" t="str">
            <v>N</v>
          </cell>
          <cell r="V929" t="str">
            <v>A124</v>
          </cell>
          <cell r="W929" t="str">
            <v>Materiële vaste activa: Grond-, weg- en waterbouwkundige werken</v>
          </cell>
        </row>
        <row r="930">
          <cell r="A930">
            <v>7021007</v>
          </cell>
          <cell r="B930" t="str">
            <v>Verkeersplan Achterveld fase 1 (Hessenweg) 2017</v>
          </cell>
          <cell r="C930" t="str">
            <v>K</v>
          </cell>
          <cell r="D930">
            <v>2017</v>
          </cell>
          <cell r="E930">
            <v>2099</v>
          </cell>
          <cell r="F930">
            <v>1</v>
          </cell>
          <cell r="G930" t="str">
            <v>K</v>
          </cell>
          <cell r="H930"/>
          <cell r="I930"/>
          <cell r="J930">
            <v>7</v>
          </cell>
          <cell r="K930">
            <v>0</v>
          </cell>
          <cell r="L930"/>
          <cell r="M930"/>
          <cell r="N930"/>
          <cell r="O930"/>
          <cell r="P930"/>
          <cell r="Q930"/>
          <cell r="R930"/>
          <cell r="S930"/>
          <cell r="T930" t="str">
            <v>N</v>
          </cell>
          <cell r="U930" t="str">
            <v>N</v>
          </cell>
          <cell r="V930" t="str">
            <v>A124</v>
          </cell>
          <cell r="W930" t="str">
            <v>Materiële vaste activa: Grond-, weg- en waterbouwkundige werken</v>
          </cell>
        </row>
        <row r="931">
          <cell r="A931">
            <v>7021008</v>
          </cell>
          <cell r="B931" t="str">
            <v>Inrichten openbare ruimte 2e sporthal 2017</v>
          </cell>
          <cell r="C931" t="str">
            <v>K</v>
          </cell>
          <cell r="D931">
            <v>2017</v>
          </cell>
          <cell r="E931">
            <v>2099</v>
          </cell>
          <cell r="F931">
            <v>0</v>
          </cell>
          <cell r="G931" t="str">
            <v>K</v>
          </cell>
          <cell r="H931"/>
          <cell r="I931"/>
          <cell r="J931">
            <v>7</v>
          </cell>
          <cell r="K931">
            <v>0</v>
          </cell>
          <cell r="L931"/>
          <cell r="M931"/>
          <cell r="N931"/>
          <cell r="O931"/>
          <cell r="P931"/>
          <cell r="Q931"/>
          <cell r="R931"/>
          <cell r="S931"/>
          <cell r="T931" t="str">
            <v>N</v>
          </cell>
          <cell r="U931" t="str">
            <v>J</v>
          </cell>
          <cell r="V931" t="str">
            <v>A124</v>
          </cell>
          <cell r="W931" t="str">
            <v>Materiële vaste activa: Grond-, weg- en waterbouwkundige werken</v>
          </cell>
        </row>
        <row r="932">
          <cell r="A932">
            <v>7021009</v>
          </cell>
          <cell r="B932" t="str">
            <v>Sneeuwploeg SNK 210 EPZ - 2017</v>
          </cell>
          <cell r="C932" t="str">
            <v>K</v>
          </cell>
          <cell r="D932">
            <v>2017</v>
          </cell>
          <cell r="E932">
            <v>2099</v>
          </cell>
          <cell r="F932">
            <v>1</v>
          </cell>
          <cell r="G932" t="str">
            <v>K</v>
          </cell>
          <cell r="H932"/>
          <cell r="I932"/>
          <cell r="J932">
            <v>7</v>
          </cell>
          <cell r="K932">
            <v>0</v>
          </cell>
          <cell r="L932"/>
          <cell r="M932"/>
          <cell r="N932"/>
          <cell r="O932"/>
          <cell r="P932"/>
          <cell r="Q932"/>
          <cell r="R932"/>
          <cell r="S932"/>
          <cell r="T932" t="str">
            <v>N</v>
          </cell>
          <cell r="U932" t="str">
            <v>N</v>
          </cell>
          <cell r="V932" t="str">
            <v>A126</v>
          </cell>
          <cell r="W932" t="str">
            <v>Materiële vaste activa: Machines, apparaten en installaties</v>
          </cell>
        </row>
        <row r="933">
          <cell r="A933">
            <v>7021010</v>
          </cell>
          <cell r="B933" t="str">
            <v>Voorbereidingskrediet Hart van Leusden 25 jr- 2017</v>
          </cell>
          <cell r="C933" t="str">
            <v>K</v>
          </cell>
          <cell r="D933">
            <v>2017</v>
          </cell>
          <cell r="E933">
            <v>2099</v>
          </cell>
          <cell r="F933">
            <v>1</v>
          </cell>
          <cell r="G933" t="str">
            <v>K</v>
          </cell>
          <cell r="H933"/>
          <cell r="I933"/>
          <cell r="J933">
            <v>7</v>
          </cell>
          <cell r="K933">
            <v>0</v>
          </cell>
          <cell r="L933"/>
          <cell r="M933"/>
          <cell r="N933"/>
          <cell r="O933"/>
          <cell r="P933"/>
          <cell r="Q933"/>
          <cell r="R933"/>
          <cell r="S933"/>
          <cell r="T933" t="str">
            <v>N</v>
          </cell>
          <cell r="U933" t="str">
            <v>N</v>
          </cell>
          <cell r="V933" t="str">
            <v>A124</v>
          </cell>
          <cell r="W933" t="str">
            <v>Materiële vaste activa: Grond-, weg- en waterbouwkundige werken</v>
          </cell>
        </row>
        <row r="934">
          <cell r="A934">
            <v>7021011</v>
          </cell>
          <cell r="B934" t="str">
            <v>Voorbereidingskrediet Hart van Leusden 40 jr- 2017</v>
          </cell>
          <cell r="C934" t="str">
            <v>K</v>
          </cell>
          <cell r="D934">
            <v>2017</v>
          </cell>
          <cell r="E934">
            <v>2099</v>
          </cell>
          <cell r="F934">
            <v>1</v>
          </cell>
          <cell r="G934" t="str">
            <v>K</v>
          </cell>
          <cell r="H934"/>
          <cell r="I934"/>
          <cell r="J934">
            <v>7</v>
          </cell>
          <cell r="K934">
            <v>0</v>
          </cell>
          <cell r="L934"/>
          <cell r="M934"/>
          <cell r="N934"/>
          <cell r="O934"/>
          <cell r="P934"/>
          <cell r="Q934"/>
          <cell r="R934"/>
          <cell r="S934"/>
          <cell r="T934" t="str">
            <v>N</v>
          </cell>
          <cell r="U934" t="str">
            <v>N</v>
          </cell>
          <cell r="V934" t="str">
            <v>A124</v>
          </cell>
          <cell r="W934" t="str">
            <v>Materiële vaste activa: Grond-, weg- en waterbouwkundige werken</v>
          </cell>
        </row>
        <row r="935">
          <cell r="A935">
            <v>7021012</v>
          </cell>
          <cell r="B935" t="str">
            <v>Plankosten Hart van Leusden fase 1 25 jr - 2017</v>
          </cell>
          <cell r="C935" t="str">
            <v>K</v>
          </cell>
          <cell r="D935">
            <v>2017</v>
          </cell>
          <cell r="E935">
            <v>2099</v>
          </cell>
          <cell r="F935">
            <v>1</v>
          </cell>
          <cell r="G935" t="str">
            <v>K</v>
          </cell>
          <cell r="H935"/>
          <cell r="I935"/>
          <cell r="J935">
            <v>7</v>
          </cell>
          <cell r="K935">
            <v>0</v>
          </cell>
          <cell r="L935"/>
          <cell r="M935"/>
          <cell r="N935"/>
          <cell r="O935"/>
          <cell r="P935"/>
          <cell r="Q935"/>
          <cell r="R935"/>
          <cell r="S935"/>
          <cell r="T935" t="str">
            <v>N</v>
          </cell>
          <cell r="U935" t="str">
            <v>N</v>
          </cell>
          <cell r="V935" t="str">
            <v>A124</v>
          </cell>
          <cell r="W935" t="str">
            <v>Materiële vaste activa: Grond-, weg- en waterbouwkundige werken</v>
          </cell>
        </row>
        <row r="936">
          <cell r="A936">
            <v>7021013</v>
          </cell>
          <cell r="B936" t="str">
            <v>Plankosten Hart van Leusden fase 1 40 jr - 2017</v>
          </cell>
          <cell r="C936" t="str">
            <v>K</v>
          </cell>
          <cell r="D936">
            <v>2017</v>
          </cell>
          <cell r="E936">
            <v>2099</v>
          </cell>
          <cell r="F936">
            <v>1</v>
          </cell>
          <cell r="G936" t="str">
            <v>K</v>
          </cell>
          <cell r="H936"/>
          <cell r="I936"/>
          <cell r="J936">
            <v>7</v>
          </cell>
          <cell r="K936">
            <v>0</v>
          </cell>
          <cell r="L936"/>
          <cell r="M936"/>
          <cell r="N936"/>
          <cell r="O936"/>
          <cell r="P936"/>
          <cell r="Q936"/>
          <cell r="R936"/>
          <cell r="S936"/>
          <cell r="T936" t="str">
            <v>N</v>
          </cell>
          <cell r="U936" t="str">
            <v>N</v>
          </cell>
          <cell r="V936" t="str">
            <v>A124</v>
          </cell>
          <cell r="W936" t="str">
            <v>Materiële vaste activa: Grond-, weg- en waterbouwkundige werken</v>
          </cell>
        </row>
        <row r="937">
          <cell r="A937">
            <v>7021014</v>
          </cell>
          <cell r="B937" t="str">
            <v>Uitv. krediet Hart van Leusden fase 1 25 jr - 2017</v>
          </cell>
          <cell r="C937" t="str">
            <v>K</v>
          </cell>
          <cell r="D937">
            <v>2017</v>
          </cell>
          <cell r="E937">
            <v>2099</v>
          </cell>
          <cell r="F937">
            <v>1</v>
          </cell>
          <cell r="G937" t="str">
            <v>K</v>
          </cell>
          <cell r="H937"/>
          <cell r="I937"/>
          <cell r="J937">
            <v>7</v>
          </cell>
          <cell r="K937">
            <v>0</v>
          </cell>
          <cell r="L937"/>
          <cell r="M937"/>
          <cell r="N937"/>
          <cell r="O937"/>
          <cell r="P937"/>
          <cell r="Q937"/>
          <cell r="R937"/>
          <cell r="S937"/>
          <cell r="T937" t="str">
            <v>N</v>
          </cell>
          <cell r="U937" t="str">
            <v>N</v>
          </cell>
          <cell r="V937" t="str">
            <v>A124</v>
          </cell>
          <cell r="W937" t="str">
            <v>Materiële vaste activa: Grond-, weg- en waterbouwkundige werken</v>
          </cell>
        </row>
        <row r="938">
          <cell r="A938">
            <v>7021015</v>
          </cell>
          <cell r="B938" t="str">
            <v>Uitv. krediet Hart van Leusden fase 1 40 jr - 2017</v>
          </cell>
          <cell r="C938" t="str">
            <v>K</v>
          </cell>
          <cell r="D938">
            <v>2017</v>
          </cell>
          <cell r="E938">
            <v>2099</v>
          </cell>
          <cell r="F938">
            <v>1</v>
          </cell>
          <cell r="G938" t="str">
            <v>K</v>
          </cell>
          <cell r="H938"/>
          <cell r="I938"/>
          <cell r="J938">
            <v>7</v>
          </cell>
          <cell r="K938">
            <v>0</v>
          </cell>
          <cell r="L938"/>
          <cell r="M938"/>
          <cell r="N938"/>
          <cell r="O938"/>
          <cell r="P938"/>
          <cell r="Q938"/>
          <cell r="R938"/>
          <cell r="S938"/>
          <cell r="T938" t="str">
            <v>N</v>
          </cell>
          <cell r="U938" t="str">
            <v>N</v>
          </cell>
          <cell r="V938" t="str">
            <v>A124</v>
          </cell>
          <cell r="W938" t="str">
            <v>Materiële vaste activa: Grond-, weg- en waterbouwkundige werken</v>
          </cell>
        </row>
        <row r="939">
          <cell r="A939">
            <v>7021016</v>
          </cell>
          <cell r="B939" t="str">
            <v>Fietsplan Leusden - 2017</v>
          </cell>
          <cell r="C939" t="str">
            <v>K</v>
          </cell>
          <cell r="D939">
            <v>2017</v>
          </cell>
          <cell r="E939">
            <v>2018</v>
          </cell>
          <cell r="F939">
            <v>1</v>
          </cell>
          <cell r="G939" t="str">
            <v>K</v>
          </cell>
          <cell r="H939"/>
          <cell r="I939"/>
          <cell r="J939">
            <v>7</v>
          </cell>
          <cell r="K939">
            <v>0</v>
          </cell>
          <cell r="L939"/>
          <cell r="M939"/>
          <cell r="N939"/>
          <cell r="O939"/>
          <cell r="P939"/>
          <cell r="Q939"/>
          <cell r="R939"/>
          <cell r="S939"/>
          <cell r="T939" t="str">
            <v>N</v>
          </cell>
          <cell r="U939" t="str">
            <v>N</v>
          </cell>
          <cell r="V939" t="str">
            <v>A124</v>
          </cell>
          <cell r="W939" t="str">
            <v>Materiële vaste activa: Grond-, weg- en waterbouwkundige werken</v>
          </cell>
        </row>
        <row r="940">
          <cell r="A940">
            <v>7021017</v>
          </cell>
          <cell r="B940" t="str">
            <v>VRI Reconstr. Kruising Gr.Zoom N.inslag 15 jr 2017</v>
          </cell>
          <cell r="C940" t="str">
            <v>K</v>
          </cell>
          <cell r="D940">
            <v>2017</v>
          </cell>
          <cell r="E940">
            <v>2099</v>
          </cell>
          <cell r="F940">
            <v>0</v>
          </cell>
          <cell r="G940" t="str">
            <v>K</v>
          </cell>
          <cell r="H940"/>
          <cell r="I940"/>
          <cell r="J940">
            <v>7</v>
          </cell>
          <cell r="K940">
            <v>0</v>
          </cell>
          <cell r="L940"/>
          <cell r="M940"/>
          <cell r="N940"/>
          <cell r="O940"/>
          <cell r="P940"/>
          <cell r="Q940"/>
          <cell r="R940"/>
          <cell r="S940"/>
          <cell r="T940" t="str">
            <v>N</v>
          </cell>
          <cell r="U940" t="str">
            <v>J</v>
          </cell>
          <cell r="V940" t="str">
            <v>A124</v>
          </cell>
          <cell r="W940" t="str">
            <v>Materiële vaste activa: Grond-, weg- en waterbouwkundige werken</v>
          </cell>
        </row>
        <row r="941">
          <cell r="A941">
            <v>7021018</v>
          </cell>
          <cell r="B941" t="str">
            <v>Uitvoeringsmaatregelen Fietsplan 10 jaar - 2018</v>
          </cell>
          <cell r="C941" t="str">
            <v>K</v>
          </cell>
          <cell r="D941">
            <v>2018</v>
          </cell>
          <cell r="E941">
            <v>2099</v>
          </cell>
          <cell r="F941">
            <v>1</v>
          </cell>
          <cell r="G941" t="str">
            <v>K</v>
          </cell>
          <cell r="H941"/>
          <cell r="I941"/>
          <cell r="J941">
            <v>7</v>
          </cell>
          <cell r="K941">
            <v>0</v>
          </cell>
          <cell r="L941"/>
          <cell r="M941"/>
          <cell r="N941"/>
          <cell r="O941"/>
          <cell r="P941"/>
          <cell r="Q941"/>
          <cell r="R941"/>
          <cell r="S941"/>
          <cell r="T941" t="str">
            <v>N</v>
          </cell>
          <cell r="U941" t="str">
            <v>J</v>
          </cell>
          <cell r="V941" t="str">
            <v>A124</v>
          </cell>
          <cell r="W941" t="str">
            <v>Materiële vaste activa: Grond-, weg- en waterbouwkundige werken</v>
          </cell>
        </row>
        <row r="942">
          <cell r="A942">
            <v>7021019</v>
          </cell>
          <cell r="B942" t="str">
            <v>Uitvoeringsmaatregelen Fietsplan 20 jaar - 2018</v>
          </cell>
          <cell r="C942" t="str">
            <v>K</v>
          </cell>
          <cell r="D942">
            <v>2018</v>
          </cell>
          <cell r="E942">
            <v>2099</v>
          </cell>
          <cell r="F942">
            <v>1</v>
          </cell>
          <cell r="G942" t="str">
            <v>K</v>
          </cell>
          <cell r="H942"/>
          <cell r="I942"/>
          <cell r="J942">
            <v>7</v>
          </cell>
          <cell r="K942">
            <v>0</v>
          </cell>
          <cell r="L942"/>
          <cell r="M942"/>
          <cell r="N942"/>
          <cell r="O942"/>
          <cell r="P942"/>
          <cell r="Q942"/>
          <cell r="R942"/>
          <cell r="S942"/>
          <cell r="T942" t="str">
            <v>N</v>
          </cell>
          <cell r="U942" t="str">
            <v>J</v>
          </cell>
          <cell r="V942" t="str">
            <v>A124</v>
          </cell>
          <cell r="W942" t="str">
            <v>Materiële vaste activa: Grond-, weg- en waterbouwkundige werken</v>
          </cell>
        </row>
        <row r="943">
          <cell r="A943">
            <v>7021020</v>
          </cell>
          <cell r="B943" t="str">
            <v>Herinr Hessenweg kern Achterveld 40 jr - 2018</v>
          </cell>
          <cell r="C943" t="str">
            <v>K</v>
          </cell>
          <cell r="D943">
            <v>2018</v>
          </cell>
          <cell r="E943">
            <v>2099</v>
          </cell>
          <cell r="F943">
            <v>0</v>
          </cell>
          <cell r="G943" t="str">
            <v>K</v>
          </cell>
          <cell r="H943"/>
          <cell r="I943"/>
          <cell r="J943">
            <v>7</v>
          </cell>
          <cell r="K943">
            <v>0</v>
          </cell>
          <cell r="L943"/>
          <cell r="M943"/>
          <cell r="N943"/>
          <cell r="O943"/>
          <cell r="P943"/>
          <cell r="Q943"/>
          <cell r="R943"/>
          <cell r="S943"/>
          <cell r="T943" t="str">
            <v>N</v>
          </cell>
          <cell r="U943" t="str">
            <v>J</v>
          </cell>
          <cell r="V943" t="str">
            <v>A124</v>
          </cell>
          <cell r="W943" t="str">
            <v>Materiële vaste activa: Grond-, weg- en waterbouwkundige werken</v>
          </cell>
        </row>
        <row r="944">
          <cell r="A944">
            <v>7021021</v>
          </cell>
          <cell r="B944" t="str">
            <v>Herinr. Hessenweg kern A'veld klinkers 20 jr-2018</v>
          </cell>
          <cell r="C944" t="str">
            <v>K</v>
          </cell>
          <cell r="D944">
            <v>2018</v>
          </cell>
          <cell r="E944">
            <v>2099</v>
          </cell>
          <cell r="F944">
            <v>0</v>
          </cell>
          <cell r="G944" t="str">
            <v>K</v>
          </cell>
          <cell r="H944"/>
          <cell r="I944"/>
          <cell r="J944">
            <v>7</v>
          </cell>
          <cell r="K944">
            <v>0</v>
          </cell>
          <cell r="L944"/>
          <cell r="M944"/>
          <cell r="N944"/>
          <cell r="O944"/>
          <cell r="P944"/>
          <cell r="Q944"/>
          <cell r="R944"/>
          <cell r="S944"/>
          <cell r="T944" t="str">
            <v>N</v>
          </cell>
          <cell r="U944" t="str">
            <v>N</v>
          </cell>
          <cell r="V944" t="str">
            <v>A124</v>
          </cell>
          <cell r="W944" t="str">
            <v>Materiële vaste activa: Grond-, weg- en waterbouwkundige werken</v>
          </cell>
        </row>
        <row r="945">
          <cell r="A945">
            <v>7021022</v>
          </cell>
          <cell r="B945" t="str">
            <v>Aankoop grond Hamersveldseweg Zuid - 2017</v>
          </cell>
          <cell r="C945" t="str">
            <v>K</v>
          </cell>
          <cell r="D945">
            <v>2019</v>
          </cell>
          <cell r="E945">
            <v>2099</v>
          </cell>
          <cell r="F945">
            <v>2</v>
          </cell>
          <cell r="G945" t="str">
            <v>K</v>
          </cell>
          <cell r="H945"/>
          <cell r="I945"/>
          <cell r="J945">
            <v>7</v>
          </cell>
          <cell r="K945">
            <v>0</v>
          </cell>
          <cell r="L945"/>
          <cell r="M945"/>
          <cell r="N945"/>
          <cell r="O945"/>
          <cell r="P945"/>
          <cell r="Q945"/>
          <cell r="R945"/>
          <cell r="S945"/>
          <cell r="T945" t="str">
            <v>N</v>
          </cell>
          <cell r="U945" t="str">
            <v>N</v>
          </cell>
          <cell r="V945" t="str">
            <v>A121</v>
          </cell>
          <cell r="W945" t="str">
            <v>Materiële vaste activa: Gronden en terreinen</v>
          </cell>
        </row>
        <row r="946">
          <cell r="A946">
            <v>7021030</v>
          </cell>
          <cell r="B946" t="str">
            <v>Voorb.kred. Hart van Leusden fase 2+3 25 jr- 2018</v>
          </cell>
          <cell r="C946" t="str">
            <v>K</v>
          </cell>
          <cell r="D946">
            <v>2018</v>
          </cell>
          <cell r="E946">
            <v>2099</v>
          </cell>
          <cell r="F946">
            <v>0</v>
          </cell>
          <cell r="G946" t="str">
            <v>K</v>
          </cell>
          <cell r="H946"/>
          <cell r="I946"/>
          <cell r="J946">
            <v>7</v>
          </cell>
          <cell r="K946">
            <v>0</v>
          </cell>
          <cell r="L946"/>
          <cell r="M946"/>
          <cell r="N946"/>
          <cell r="O946"/>
          <cell r="P946"/>
          <cell r="Q946"/>
          <cell r="R946"/>
          <cell r="S946"/>
          <cell r="T946" t="str">
            <v>N</v>
          </cell>
          <cell r="U946" t="str">
            <v>J</v>
          </cell>
          <cell r="V946" t="str">
            <v>A124</v>
          </cell>
          <cell r="W946" t="str">
            <v>Materiële vaste activa: Grond-, weg- en waterbouwkundige werken</v>
          </cell>
        </row>
        <row r="947">
          <cell r="A947">
            <v>7021031</v>
          </cell>
          <cell r="B947" t="str">
            <v>Voorb.kred. Hart van Leusden fase 2+3 40 jr- 2018</v>
          </cell>
          <cell r="C947" t="str">
            <v>K</v>
          </cell>
          <cell r="D947">
            <v>2018</v>
          </cell>
          <cell r="E947">
            <v>2099</v>
          </cell>
          <cell r="F947">
            <v>0</v>
          </cell>
          <cell r="G947" t="str">
            <v>K</v>
          </cell>
          <cell r="H947"/>
          <cell r="I947"/>
          <cell r="J947">
            <v>7</v>
          </cell>
          <cell r="K947">
            <v>0</v>
          </cell>
          <cell r="L947"/>
          <cell r="M947"/>
          <cell r="N947"/>
          <cell r="O947"/>
          <cell r="P947"/>
          <cell r="Q947"/>
          <cell r="R947"/>
          <cell r="S947"/>
          <cell r="T947" t="str">
            <v>N</v>
          </cell>
          <cell r="U947" t="str">
            <v>J</v>
          </cell>
          <cell r="V947" t="str">
            <v>A124</v>
          </cell>
          <cell r="W947" t="str">
            <v>Materiële vaste activa: Grond-, weg- en waterbouwkundige werken</v>
          </cell>
        </row>
        <row r="948">
          <cell r="A948">
            <v>7021032</v>
          </cell>
          <cell r="B948" t="str">
            <v>Plankosten Hart van Leusden fase 2+3 25 jr - 2018</v>
          </cell>
          <cell r="C948" t="str">
            <v>K</v>
          </cell>
          <cell r="D948">
            <v>2018</v>
          </cell>
          <cell r="E948">
            <v>2099</v>
          </cell>
          <cell r="F948">
            <v>0</v>
          </cell>
          <cell r="G948" t="str">
            <v>K</v>
          </cell>
          <cell r="H948"/>
          <cell r="I948"/>
          <cell r="J948">
            <v>7</v>
          </cell>
          <cell r="K948">
            <v>0</v>
          </cell>
          <cell r="L948"/>
          <cell r="M948"/>
          <cell r="N948"/>
          <cell r="O948"/>
          <cell r="P948"/>
          <cell r="Q948"/>
          <cell r="R948"/>
          <cell r="S948"/>
          <cell r="T948" t="str">
            <v>N</v>
          </cell>
          <cell r="U948" t="str">
            <v>J</v>
          </cell>
          <cell r="V948" t="str">
            <v>A124</v>
          </cell>
          <cell r="W948" t="str">
            <v>Materiële vaste activa: Grond-, weg- en waterbouwkundige werken</v>
          </cell>
        </row>
        <row r="949">
          <cell r="A949">
            <v>7021033</v>
          </cell>
          <cell r="B949" t="str">
            <v>Plankosten Hart van Leusden fase 2+3 40 jr - 2018</v>
          </cell>
          <cell r="C949" t="str">
            <v>K</v>
          </cell>
          <cell r="D949">
            <v>2018</v>
          </cell>
          <cell r="E949">
            <v>2099</v>
          </cell>
          <cell r="F949">
            <v>0</v>
          </cell>
          <cell r="G949" t="str">
            <v>K</v>
          </cell>
          <cell r="H949"/>
          <cell r="I949"/>
          <cell r="J949">
            <v>7</v>
          </cell>
          <cell r="K949">
            <v>0</v>
          </cell>
          <cell r="L949"/>
          <cell r="M949"/>
          <cell r="N949"/>
          <cell r="O949"/>
          <cell r="P949"/>
          <cell r="Q949"/>
          <cell r="R949"/>
          <cell r="S949"/>
          <cell r="T949" t="str">
            <v>N</v>
          </cell>
          <cell r="U949" t="str">
            <v>J</v>
          </cell>
          <cell r="V949" t="str">
            <v>A124</v>
          </cell>
          <cell r="W949" t="str">
            <v>Materiële vaste activa: Grond-, weg- en waterbouwkundige werken</v>
          </cell>
        </row>
        <row r="950">
          <cell r="A950">
            <v>7021034</v>
          </cell>
          <cell r="B950" t="str">
            <v>Uitv. kred. Hart van Leusden fase 2+3 25 jr - 2018</v>
          </cell>
          <cell r="C950" t="str">
            <v>K</v>
          </cell>
          <cell r="D950">
            <v>2018</v>
          </cell>
          <cell r="E950">
            <v>2099</v>
          </cell>
          <cell r="F950">
            <v>1</v>
          </cell>
          <cell r="G950" t="str">
            <v>K</v>
          </cell>
          <cell r="H950"/>
          <cell r="I950"/>
          <cell r="J950">
            <v>7</v>
          </cell>
          <cell r="K950">
            <v>0</v>
          </cell>
          <cell r="L950"/>
          <cell r="M950"/>
          <cell r="N950"/>
          <cell r="O950"/>
          <cell r="P950"/>
          <cell r="Q950"/>
          <cell r="R950"/>
          <cell r="S950"/>
          <cell r="T950" t="str">
            <v>N</v>
          </cell>
          <cell r="U950" t="str">
            <v>N</v>
          </cell>
          <cell r="V950" t="str">
            <v>A124</v>
          </cell>
          <cell r="W950" t="str">
            <v>Materiële vaste activa: Grond-, weg- en waterbouwkundige werken</v>
          </cell>
        </row>
        <row r="951">
          <cell r="A951">
            <v>7021035</v>
          </cell>
          <cell r="B951" t="str">
            <v>Uitv. kred. Hart van Leusden fase 2+3 40 jr - 2018</v>
          </cell>
          <cell r="C951" t="str">
            <v>K</v>
          </cell>
          <cell r="D951">
            <v>2018</v>
          </cell>
          <cell r="E951">
            <v>2099</v>
          </cell>
          <cell r="F951">
            <v>1</v>
          </cell>
          <cell r="G951" t="str">
            <v>K</v>
          </cell>
          <cell r="H951"/>
          <cell r="I951"/>
          <cell r="J951">
            <v>7</v>
          </cell>
          <cell r="K951">
            <v>0</v>
          </cell>
          <cell r="L951"/>
          <cell r="M951"/>
          <cell r="N951"/>
          <cell r="O951"/>
          <cell r="P951"/>
          <cell r="Q951"/>
          <cell r="R951"/>
          <cell r="S951"/>
          <cell r="T951" t="str">
            <v>N</v>
          </cell>
          <cell r="U951" t="str">
            <v>N</v>
          </cell>
          <cell r="V951" t="str">
            <v>A124</v>
          </cell>
          <cell r="W951" t="str">
            <v>Materiële vaste activa: Grond-, weg- en waterbouwkundige werken</v>
          </cell>
        </row>
        <row r="952">
          <cell r="A952">
            <v>7021036</v>
          </cell>
          <cell r="B952" t="str">
            <v>NIDO Sneeuwploeg SNK 21.1 FUSO 2023</v>
          </cell>
          <cell r="C952" t="str">
            <v>K</v>
          </cell>
          <cell r="D952">
            <v>2024</v>
          </cell>
          <cell r="E952">
            <v>2099</v>
          </cell>
          <cell r="F952">
            <v>0</v>
          </cell>
          <cell r="G952" t="str">
            <v>K</v>
          </cell>
          <cell r="H952"/>
          <cell r="I952"/>
          <cell r="J952">
            <v>7</v>
          </cell>
          <cell r="K952">
            <v>0</v>
          </cell>
          <cell r="L952"/>
          <cell r="M952"/>
          <cell r="N952"/>
          <cell r="O952"/>
          <cell r="P952"/>
          <cell r="Q952"/>
          <cell r="R952"/>
          <cell r="S952"/>
          <cell r="T952" t="str">
            <v>N</v>
          </cell>
          <cell r="U952" t="str">
            <v>J</v>
          </cell>
          <cell r="V952" t="str">
            <v>A126</v>
          </cell>
          <cell r="W952" t="str">
            <v>Materiële vaste activa: Machines, apparaten en installaties</v>
          </cell>
        </row>
        <row r="953">
          <cell r="A953">
            <v>7021037</v>
          </cell>
          <cell r="B953" t="str">
            <v>Vervanging masten - 2022</v>
          </cell>
          <cell r="C953" t="str">
            <v>K</v>
          </cell>
          <cell r="D953">
            <v>2022</v>
          </cell>
          <cell r="E953">
            <v>2023</v>
          </cell>
          <cell r="F953">
            <v>1</v>
          </cell>
          <cell r="G953" t="str">
            <v>K</v>
          </cell>
          <cell r="H953"/>
          <cell r="I953"/>
          <cell r="J953">
            <v>7</v>
          </cell>
          <cell r="K953">
            <v>0</v>
          </cell>
          <cell r="L953"/>
          <cell r="M953"/>
          <cell r="N953"/>
          <cell r="O953"/>
          <cell r="P953"/>
          <cell r="Q953"/>
          <cell r="R953"/>
          <cell r="S953"/>
          <cell r="T953" t="str">
            <v>N</v>
          </cell>
          <cell r="U953" t="str">
            <v>J</v>
          </cell>
          <cell r="V953" t="str">
            <v>A124</v>
          </cell>
          <cell r="W953" t="str">
            <v>Materiële vaste activa: Grond-, weg- en waterbouwkundige werken</v>
          </cell>
        </row>
        <row r="954">
          <cell r="A954">
            <v>7021038</v>
          </cell>
          <cell r="B954" t="str">
            <v>Vervanging armaturen - 2022</v>
          </cell>
          <cell r="C954" t="str">
            <v>K</v>
          </cell>
          <cell r="D954">
            <v>2022</v>
          </cell>
          <cell r="E954">
            <v>2022</v>
          </cell>
          <cell r="F954">
            <v>1</v>
          </cell>
          <cell r="G954" t="str">
            <v>K</v>
          </cell>
          <cell r="H954"/>
          <cell r="I954"/>
          <cell r="J954">
            <v>7</v>
          </cell>
          <cell r="K954">
            <v>0</v>
          </cell>
          <cell r="L954"/>
          <cell r="M954"/>
          <cell r="N954"/>
          <cell r="O954"/>
          <cell r="P954"/>
          <cell r="Q954"/>
          <cell r="R954"/>
          <cell r="S954"/>
          <cell r="T954" t="str">
            <v>N</v>
          </cell>
          <cell r="U954" t="str">
            <v>J</v>
          </cell>
          <cell r="V954" t="str">
            <v>A124</v>
          </cell>
          <cell r="W954" t="str">
            <v>Materiële vaste activa: Grond-, weg- en waterbouwkundige werken</v>
          </cell>
        </row>
        <row r="955">
          <cell r="A955">
            <v>7021039</v>
          </cell>
          <cell r="B955" t="str">
            <v>Vervanging Brug Horsterweg - 2018</v>
          </cell>
          <cell r="C955" t="str">
            <v>K</v>
          </cell>
          <cell r="D955">
            <v>2018</v>
          </cell>
          <cell r="E955">
            <v>2099</v>
          </cell>
          <cell r="F955">
            <v>1</v>
          </cell>
          <cell r="G955" t="str">
            <v>K</v>
          </cell>
          <cell r="H955"/>
          <cell r="I955"/>
          <cell r="J955">
            <v>7</v>
          </cell>
          <cell r="K955">
            <v>0</v>
          </cell>
          <cell r="L955"/>
          <cell r="M955"/>
          <cell r="N955"/>
          <cell r="O955"/>
          <cell r="P955"/>
          <cell r="Q955"/>
          <cell r="R955"/>
          <cell r="S955"/>
          <cell r="T955" t="str">
            <v>N</v>
          </cell>
          <cell r="U955" t="str">
            <v>N</v>
          </cell>
          <cell r="V955" t="str">
            <v>A124</v>
          </cell>
          <cell r="W955" t="str">
            <v>Materiële vaste activa: Grond-, weg- en waterbouwkundige werken</v>
          </cell>
        </row>
        <row r="956">
          <cell r="A956">
            <v>7021040</v>
          </cell>
          <cell r="B956" t="str">
            <v>Verharding Sporthal BB Sportpark - 2018</v>
          </cell>
          <cell r="C956" t="str">
            <v>K</v>
          </cell>
          <cell r="D956">
            <v>2018</v>
          </cell>
          <cell r="E956">
            <v>2099</v>
          </cell>
          <cell r="F956">
            <v>0</v>
          </cell>
          <cell r="G956" t="str">
            <v>K</v>
          </cell>
          <cell r="H956"/>
          <cell r="I956"/>
          <cell r="J956">
            <v>7</v>
          </cell>
          <cell r="K956">
            <v>0</v>
          </cell>
          <cell r="L956"/>
          <cell r="M956"/>
          <cell r="N956"/>
          <cell r="O956"/>
          <cell r="P956"/>
          <cell r="Q956"/>
          <cell r="R956"/>
          <cell r="S956"/>
          <cell r="T956" t="str">
            <v>N</v>
          </cell>
          <cell r="U956" t="str">
            <v>J</v>
          </cell>
          <cell r="V956" t="str">
            <v>A124</v>
          </cell>
          <cell r="W956" t="str">
            <v>Materiële vaste activa: Grond-, weg- en waterbouwkundige werken</v>
          </cell>
        </row>
        <row r="957">
          <cell r="A957">
            <v>7021041</v>
          </cell>
          <cell r="B957" t="str">
            <v>Vervanging zes houten bruggen - 2018</v>
          </cell>
          <cell r="C957" t="str">
            <v>K</v>
          </cell>
          <cell r="D957">
            <v>2018</v>
          </cell>
          <cell r="E957">
            <v>2099</v>
          </cell>
          <cell r="F957">
            <v>1</v>
          </cell>
          <cell r="G957" t="str">
            <v>K</v>
          </cell>
          <cell r="H957"/>
          <cell r="I957"/>
          <cell r="J957">
            <v>7</v>
          </cell>
          <cell r="K957">
            <v>0</v>
          </cell>
          <cell r="L957"/>
          <cell r="M957"/>
          <cell r="N957"/>
          <cell r="O957"/>
          <cell r="P957"/>
          <cell r="Q957"/>
          <cell r="R957"/>
          <cell r="S957"/>
          <cell r="T957" t="str">
            <v>N</v>
          </cell>
          <cell r="U957" t="str">
            <v>N</v>
          </cell>
          <cell r="V957" t="str">
            <v>A124</v>
          </cell>
          <cell r="W957" t="str">
            <v>Materiële vaste activa: Grond-, weg- en waterbouwkundige werken</v>
          </cell>
        </row>
        <row r="958">
          <cell r="A958">
            <v>7021042</v>
          </cell>
          <cell r="B958" t="str">
            <v>Renovatie Ursulineweg - 2019</v>
          </cell>
          <cell r="C958" t="str">
            <v>K</v>
          </cell>
          <cell r="D958">
            <v>2019</v>
          </cell>
          <cell r="E958">
            <v>2099</v>
          </cell>
          <cell r="F958">
            <v>0</v>
          </cell>
          <cell r="G958" t="str">
            <v>K</v>
          </cell>
          <cell r="H958"/>
          <cell r="I958"/>
          <cell r="J958">
            <v>7</v>
          </cell>
          <cell r="K958">
            <v>0</v>
          </cell>
          <cell r="L958"/>
          <cell r="M958"/>
          <cell r="N958"/>
          <cell r="O958"/>
          <cell r="P958"/>
          <cell r="Q958"/>
          <cell r="R958"/>
          <cell r="S958"/>
          <cell r="T958" t="str">
            <v>N</v>
          </cell>
          <cell r="U958" t="str">
            <v>J</v>
          </cell>
          <cell r="V958" t="str">
            <v>A124</v>
          </cell>
          <cell r="W958" t="str">
            <v>Materiële vaste activa: Grond-, weg- en waterbouwkundige werken</v>
          </cell>
        </row>
        <row r="959">
          <cell r="A959">
            <v>7021043</v>
          </cell>
          <cell r="B959" t="str">
            <v>Vervanging civiele kunstwerken - 2019</v>
          </cell>
          <cell r="C959" t="str">
            <v>K</v>
          </cell>
          <cell r="D959">
            <v>2019</v>
          </cell>
          <cell r="E959">
            <v>2021</v>
          </cell>
          <cell r="F959">
            <v>1</v>
          </cell>
          <cell r="G959" t="str">
            <v>K</v>
          </cell>
          <cell r="H959"/>
          <cell r="I959"/>
          <cell r="J959">
            <v>7</v>
          </cell>
          <cell r="K959">
            <v>0</v>
          </cell>
          <cell r="L959"/>
          <cell r="M959"/>
          <cell r="N959"/>
          <cell r="O959"/>
          <cell r="P959"/>
          <cell r="Q959"/>
          <cell r="R959"/>
          <cell r="S959"/>
          <cell r="T959" t="str">
            <v>N</v>
          </cell>
          <cell r="U959" t="str">
            <v>J</v>
          </cell>
          <cell r="V959" t="str">
            <v>A124</v>
          </cell>
          <cell r="W959" t="str">
            <v>Materiële vaste activa: Grond-, weg- en waterbouwkundige werken</v>
          </cell>
        </row>
        <row r="960">
          <cell r="A960">
            <v>7021044</v>
          </cell>
          <cell r="B960" t="str">
            <v>Herinr. kruispunt Zwarteweg- Olmenlaan - 2019</v>
          </cell>
          <cell r="C960" t="str">
            <v>K</v>
          </cell>
          <cell r="D960">
            <v>2019</v>
          </cell>
          <cell r="E960">
            <v>2099</v>
          </cell>
          <cell r="F960">
            <v>2</v>
          </cell>
          <cell r="G960" t="str">
            <v>K</v>
          </cell>
          <cell r="H960"/>
          <cell r="I960"/>
          <cell r="J960">
            <v>7</v>
          </cell>
          <cell r="K960">
            <v>0</v>
          </cell>
          <cell r="L960"/>
          <cell r="M960"/>
          <cell r="N960"/>
          <cell r="O960"/>
          <cell r="P960"/>
          <cell r="Q960"/>
          <cell r="R960"/>
          <cell r="S960"/>
          <cell r="T960" t="str">
            <v>N</v>
          </cell>
          <cell r="U960" t="str">
            <v>N</v>
          </cell>
          <cell r="V960" t="str">
            <v>A124</v>
          </cell>
          <cell r="W960" t="str">
            <v>Materiële vaste activa: Grond-, weg- en waterbouwkundige werken</v>
          </cell>
        </row>
        <row r="961">
          <cell r="A961">
            <v>7021045</v>
          </cell>
          <cell r="B961" t="str">
            <v>Herinrichting Burg. de Beaufortweg - 2024</v>
          </cell>
          <cell r="C961" t="str">
            <v>K</v>
          </cell>
          <cell r="D961">
            <v>2019</v>
          </cell>
          <cell r="E961">
            <v>2099</v>
          </cell>
          <cell r="F961">
            <v>0</v>
          </cell>
          <cell r="G961" t="str">
            <v>K</v>
          </cell>
          <cell r="H961"/>
          <cell r="I961"/>
          <cell r="J961">
            <v>7</v>
          </cell>
          <cell r="K961">
            <v>0</v>
          </cell>
          <cell r="L961"/>
          <cell r="M961"/>
          <cell r="N961"/>
          <cell r="O961"/>
          <cell r="P961"/>
          <cell r="Q961"/>
          <cell r="R961"/>
          <cell r="S961"/>
          <cell r="T961" t="str">
            <v>N</v>
          </cell>
          <cell r="U961" t="str">
            <v>J</v>
          </cell>
          <cell r="V961" t="str">
            <v>A124</v>
          </cell>
          <cell r="W961" t="str">
            <v>Materiële vaste activa: Grond-, weg- en waterbouwkundige werken</v>
          </cell>
        </row>
        <row r="962">
          <cell r="A962">
            <v>7021046</v>
          </cell>
          <cell r="B962" t="str">
            <v>Vervanging automaten VRI's - 2019</v>
          </cell>
          <cell r="C962" t="str">
            <v>K</v>
          </cell>
          <cell r="D962">
            <v>2019</v>
          </cell>
          <cell r="E962">
            <v>2099</v>
          </cell>
          <cell r="F962">
            <v>1</v>
          </cell>
          <cell r="G962" t="str">
            <v>K</v>
          </cell>
          <cell r="H962"/>
          <cell r="I962"/>
          <cell r="J962">
            <v>7</v>
          </cell>
          <cell r="K962">
            <v>0</v>
          </cell>
          <cell r="L962"/>
          <cell r="M962"/>
          <cell r="N962"/>
          <cell r="O962"/>
          <cell r="P962"/>
          <cell r="Q962"/>
          <cell r="R962"/>
          <cell r="S962"/>
          <cell r="T962" t="str">
            <v>N</v>
          </cell>
          <cell r="U962" t="str">
            <v>N</v>
          </cell>
          <cell r="V962" t="str">
            <v>A124</v>
          </cell>
          <cell r="W962" t="str">
            <v>Materiële vaste activa: Grond-, weg- en waterbouwkundige werken</v>
          </cell>
        </row>
        <row r="963">
          <cell r="A963">
            <v>7021047</v>
          </cell>
          <cell r="B963" t="str">
            <v>Renovatie deklagen wegen - 2019</v>
          </cell>
          <cell r="C963" t="str">
            <v>K</v>
          </cell>
          <cell r="D963">
            <v>2019</v>
          </cell>
          <cell r="E963">
            <v>2099</v>
          </cell>
          <cell r="F963">
            <v>1</v>
          </cell>
          <cell r="G963" t="str">
            <v>K</v>
          </cell>
          <cell r="H963"/>
          <cell r="I963"/>
          <cell r="J963">
            <v>7</v>
          </cell>
          <cell r="K963">
            <v>0</v>
          </cell>
          <cell r="L963"/>
          <cell r="M963"/>
          <cell r="N963"/>
          <cell r="O963"/>
          <cell r="P963"/>
          <cell r="Q963"/>
          <cell r="R963"/>
          <cell r="S963"/>
          <cell r="T963" t="str">
            <v>N</v>
          </cell>
          <cell r="U963" t="str">
            <v>N</v>
          </cell>
          <cell r="V963" t="str">
            <v>A124</v>
          </cell>
          <cell r="W963" t="str">
            <v>Materiële vaste activa: Grond-, weg- en waterbouwkundige werken</v>
          </cell>
        </row>
        <row r="964">
          <cell r="A964">
            <v>7021048</v>
          </cell>
          <cell r="B964" t="str">
            <v>IKC Berkelwijk infrastructurele maatregelen -2020</v>
          </cell>
          <cell r="C964" t="str">
            <v>K</v>
          </cell>
          <cell r="D964">
            <v>2020</v>
          </cell>
          <cell r="E964">
            <v>2099</v>
          </cell>
          <cell r="F964">
            <v>0</v>
          </cell>
          <cell r="G964" t="str">
            <v>K</v>
          </cell>
          <cell r="H964"/>
          <cell r="I964"/>
          <cell r="J964">
            <v>7</v>
          </cell>
          <cell r="K964">
            <v>0</v>
          </cell>
          <cell r="L964"/>
          <cell r="M964"/>
          <cell r="N964"/>
          <cell r="O964"/>
          <cell r="P964"/>
          <cell r="Q964"/>
          <cell r="R964"/>
          <cell r="S964"/>
          <cell r="T964" t="str">
            <v>N</v>
          </cell>
          <cell r="U964" t="str">
            <v>J</v>
          </cell>
          <cell r="V964" t="str">
            <v>A124</v>
          </cell>
          <cell r="W964" t="str">
            <v>Materiële vaste activa: Grond-, weg- en waterbouwkundige werken</v>
          </cell>
        </row>
        <row r="965">
          <cell r="A965">
            <v>7021049</v>
          </cell>
          <cell r="B965" t="str">
            <v>Masten 2023</v>
          </cell>
          <cell r="C965" t="str">
            <v>K</v>
          </cell>
          <cell r="D965">
            <v>2020</v>
          </cell>
          <cell r="E965">
            <v>2099</v>
          </cell>
          <cell r="F965">
            <v>1</v>
          </cell>
          <cell r="G965" t="str">
            <v>K</v>
          </cell>
          <cell r="H965"/>
          <cell r="I965"/>
          <cell r="J965">
            <v>7</v>
          </cell>
          <cell r="K965">
            <v>0</v>
          </cell>
          <cell r="L965"/>
          <cell r="M965"/>
          <cell r="N965"/>
          <cell r="O965"/>
          <cell r="P965"/>
          <cell r="Q965"/>
          <cell r="R965"/>
          <cell r="S965"/>
          <cell r="T965" t="str">
            <v>N</v>
          </cell>
          <cell r="U965" t="str">
            <v>N</v>
          </cell>
          <cell r="V965" t="str">
            <v>A124</v>
          </cell>
          <cell r="W965" t="str">
            <v>Materiële vaste activa: Grond-, weg- en waterbouwkundige werken</v>
          </cell>
        </row>
        <row r="966">
          <cell r="A966">
            <v>7021050</v>
          </cell>
          <cell r="B966" t="str">
            <v>Armaturen 2023</v>
          </cell>
          <cell r="C966" t="str">
            <v>K</v>
          </cell>
          <cell r="D966">
            <v>2020</v>
          </cell>
          <cell r="E966">
            <v>2099</v>
          </cell>
          <cell r="F966">
            <v>1</v>
          </cell>
          <cell r="G966" t="str">
            <v>K</v>
          </cell>
          <cell r="H966"/>
          <cell r="I966"/>
          <cell r="J966">
            <v>7</v>
          </cell>
          <cell r="K966">
            <v>0</v>
          </cell>
          <cell r="L966"/>
          <cell r="M966"/>
          <cell r="N966"/>
          <cell r="O966"/>
          <cell r="P966"/>
          <cell r="Q966"/>
          <cell r="R966"/>
          <cell r="S966"/>
          <cell r="T966" t="str">
            <v>N</v>
          </cell>
          <cell r="U966" t="str">
            <v>N</v>
          </cell>
          <cell r="V966" t="str">
            <v>A124</v>
          </cell>
          <cell r="W966" t="str">
            <v>Materiële vaste activa: Grond-, weg- en waterbouwkundige werken</v>
          </cell>
        </row>
        <row r="967">
          <cell r="A967">
            <v>7021051</v>
          </cell>
          <cell r="B967" t="str">
            <v>Masten 2024</v>
          </cell>
          <cell r="C967" t="str">
            <v>K</v>
          </cell>
          <cell r="D967">
            <v>2020</v>
          </cell>
          <cell r="E967">
            <v>2099</v>
          </cell>
          <cell r="F967">
            <v>0</v>
          </cell>
          <cell r="G967" t="str">
            <v>K</v>
          </cell>
          <cell r="H967"/>
          <cell r="I967"/>
          <cell r="J967">
            <v>7</v>
          </cell>
          <cell r="K967">
            <v>0</v>
          </cell>
          <cell r="L967"/>
          <cell r="M967"/>
          <cell r="N967"/>
          <cell r="O967"/>
          <cell r="P967"/>
          <cell r="Q967"/>
          <cell r="R967"/>
          <cell r="S967"/>
          <cell r="T967" t="str">
            <v>N</v>
          </cell>
          <cell r="U967" t="str">
            <v>J</v>
          </cell>
          <cell r="V967" t="str">
            <v>A124</v>
          </cell>
          <cell r="W967" t="str">
            <v>Materiële vaste activa: Grond-, weg- en waterbouwkundige werken</v>
          </cell>
        </row>
        <row r="968">
          <cell r="A968">
            <v>7021052</v>
          </cell>
          <cell r="B968" t="str">
            <v>Armaturen 2024</v>
          </cell>
          <cell r="C968" t="str">
            <v>K</v>
          </cell>
          <cell r="D968">
            <v>2024</v>
          </cell>
          <cell r="E968">
            <v>2099</v>
          </cell>
          <cell r="F968">
            <v>0</v>
          </cell>
          <cell r="G968" t="str">
            <v>K</v>
          </cell>
          <cell r="H968"/>
          <cell r="I968"/>
          <cell r="J968">
            <v>7</v>
          </cell>
          <cell r="K968">
            <v>0</v>
          </cell>
          <cell r="L968"/>
          <cell r="M968"/>
          <cell r="N968"/>
          <cell r="O968"/>
          <cell r="P968"/>
          <cell r="Q968"/>
          <cell r="R968"/>
          <cell r="S968"/>
          <cell r="T968" t="str">
            <v>N</v>
          </cell>
          <cell r="U968" t="str">
            <v>J</v>
          </cell>
          <cell r="V968" t="str">
            <v>A124</v>
          </cell>
          <cell r="W968" t="str">
            <v>Materiële vaste activa: Grond-, weg- en waterbouwkundige werken</v>
          </cell>
        </row>
        <row r="969">
          <cell r="A969">
            <v>7021053</v>
          </cell>
          <cell r="B969" t="str">
            <v>Zoutstrooier Syntos 15-27 VEP 350 – 2024</v>
          </cell>
          <cell r="C969" t="str">
            <v>K</v>
          </cell>
          <cell r="D969">
            <v>2024</v>
          </cell>
          <cell r="E969">
            <v>2099</v>
          </cell>
          <cell r="F969">
            <v>0</v>
          </cell>
          <cell r="G969" t="str">
            <v>K</v>
          </cell>
          <cell r="H969"/>
          <cell r="I969"/>
          <cell r="J969">
            <v>7</v>
          </cell>
          <cell r="K969">
            <v>0</v>
          </cell>
          <cell r="L969"/>
          <cell r="M969"/>
          <cell r="N969"/>
          <cell r="O969"/>
          <cell r="P969"/>
          <cell r="Q969"/>
          <cell r="R969"/>
          <cell r="S969"/>
          <cell r="T969" t="str">
            <v>N</v>
          </cell>
          <cell r="U969" t="str">
            <v>J</v>
          </cell>
          <cell r="V969" t="str">
            <v>A126</v>
          </cell>
          <cell r="W969" t="str">
            <v>Materiële vaste activa: Machines, apparaten en installaties</v>
          </cell>
        </row>
        <row r="970">
          <cell r="A970">
            <v>7021054</v>
          </cell>
          <cell r="B970" t="str">
            <v>Syntos zoutstrooier B11L-27 VESN-350CS #1 - 2024</v>
          </cell>
          <cell r="C970" t="str">
            <v>K</v>
          </cell>
          <cell r="D970">
            <v>2024</v>
          </cell>
          <cell r="E970">
            <v>2099</v>
          </cell>
          <cell r="F970">
            <v>0</v>
          </cell>
          <cell r="G970" t="str">
            <v>K</v>
          </cell>
          <cell r="H970"/>
          <cell r="I970"/>
          <cell r="J970">
            <v>7</v>
          </cell>
          <cell r="K970">
            <v>0</v>
          </cell>
          <cell r="L970"/>
          <cell r="M970"/>
          <cell r="N970"/>
          <cell r="O970"/>
          <cell r="P970"/>
          <cell r="Q970"/>
          <cell r="R970"/>
          <cell r="S970"/>
          <cell r="T970" t="str">
            <v>N</v>
          </cell>
          <cell r="U970" t="str">
            <v>J</v>
          </cell>
          <cell r="V970" t="str">
            <v>A126</v>
          </cell>
          <cell r="W970" t="str">
            <v>Materiële vaste activa: Machines, apparaten en installaties</v>
          </cell>
        </row>
        <row r="971">
          <cell r="A971">
            <v>7021055</v>
          </cell>
          <cell r="B971" t="str">
            <v>Aanleg opstelstroken Randweg Groene Zoom - 2020</v>
          </cell>
          <cell r="C971" t="str">
            <v>K</v>
          </cell>
          <cell r="D971">
            <v>2020</v>
          </cell>
          <cell r="E971">
            <v>2099</v>
          </cell>
          <cell r="F971">
            <v>2</v>
          </cell>
          <cell r="G971" t="str">
            <v>K</v>
          </cell>
          <cell r="H971"/>
          <cell r="I971"/>
          <cell r="J971">
            <v>7</v>
          </cell>
          <cell r="K971">
            <v>0</v>
          </cell>
          <cell r="L971"/>
          <cell r="M971"/>
          <cell r="N971"/>
          <cell r="O971"/>
          <cell r="P971"/>
          <cell r="Q971"/>
          <cell r="R971"/>
          <cell r="S971"/>
          <cell r="T971" t="str">
            <v>N</v>
          </cell>
          <cell r="U971" t="str">
            <v>N</v>
          </cell>
          <cell r="V971" t="str">
            <v>A124</v>
          </cell>
          <cell r="W971" t="str">
            <v>Materiële vaste activa: Grond-, weg- en waterbouwkundige werken</v>
          </cell>
        </row>
        <row r="972">
          <cell r="A972">
            <v>7021055</v>
          </cell>
          <cell r="B972" t="str">
            <v>Aanleg opstelstroken Randweg Groene Zoom - 2020</v>
          </cell>
          <cell r="C972" t="str">
            <v>K</v>
          </cell>
          <cell r="D972">
            <v>2019</v>
          </cell>
          <cell r="E972">
            <v>2019</v>
          </cell>
          <cell r="F972">
            <v>0</v>
          </cell>
          <cell r="G972" t="str">
            <v>K</v>
          </cell>
          <cell r="H972"/>
          <cell r="I972"/>
          <cell r="J972">
            <v>7</v>
          </cell>
          <cell r="K972">
            <v>0</v>
          </cell>
          <cell r="L972"/>
          <cell r="M972"/>
          <cell r="N972"/>
          <cell r="O972"/>
          <cell r="P972"/>
          <cell r="Q972"/>
          <cell r="R972"/>
          <cell r="S972"/>
          <cell r="T972" t="str">
            <v>N</v>
          </cell>
          <cell r="U972" t="str">
            <v>J</v>
          </cell>
          <cell r="V972" t="str">
            <v>A124</v>
          </cell>
          <cell r="W972" t="str">
            <v>Materiële vaste activa: Grond-, weg- en waterbouwkundige werken</v>
          </cell>
        </row>
        <row r="973">
          <cell r="A973">
            <v>7021056</v>
          </cell>
          <cell r="B973" t="str">
            <v>Renovatie en vervanging kunstwerken - 2020</v>
          </cell>
          <cell r="C973" t="str">
            <v>K</v>
          </cell>
          <cell r="D973">
            <v>2020</v>
          </cell>
          <cell r="E973">
            <v>2099</v>
          </cell>
          <cell r="F973">
            <v>1</v>
          </cell>
          <cell r="G973" t="str">
            <v>K</v>
          </cell>
          <cell r="H973"/>
          <cell r="I973"/>
          <cell r="J973">
            <v>7</v>
          </cell>
          <cell r="K973">
            <v>0</v>
          </cell>
          <cell r="L973"/>
          <cell r="M973"/>
          <cell r="N973"/>
          <cell r="O973"/>
          <cell r="P973"/>
          <cell r="Q973"/>
          <cell r="R973"/>
          <cell r="S973"/>
          <cell r="T973" t="str">
            <v>N</v>
          </cell>
          <cell r="U973" t="str">
            <v>J</v>
          </cell>
          <cell r="V973" t="str">
            <v>A124</v>
          </cell>
          <cell r="W973" t="str">
            <v>Materiële vaste activa: Grond-, weg- en waterbouwkundige werken</v>
          </cell>
        </row>
        <row r="974">
          <cell r="A974">
            <v>7021057</v>
          </cell>
          <cell r="B974" t="str">
            <v>Vervanging automaten VRI's - 2020</v>
          </cell>
          <cell r="C974" t="str">
            <v>K</v>
          </cell>
          <cell r="D974">
            <v>2020</v>
          </cell>
          <cell r="E974">
            <v>2099</v>
          </cell>
          <cell r="F974">
            <v>2</v>
          </cell>
          <cell r="G974" t="str">
            <v>K</v>
          </cell>
          <cell r="H974"/>
          <cell r="I974"/>
          <cell r="J974">
            <v>7</v>
          </cell>
          <cell r="K974">
            <v>0</v>
          </cell>
          <cell r="L974"/>
          <cell r="M974"/>
          <cell r="N974"/>
          <cell r="O974"/>
          <cell r="P974"/>
          <cell r="Q974"/>
          <cell r="R974"/>
          <cell r="S974"/>
          <cell r="T974" t="str">
            <v>N</v>
          </cell>
          <cell r="U974" t="str">
            <v>N</v>
          </cell>
          <cell r="V974" t="str">
            <v>A124</v>
          </cell>
          <cell r="W974" t="str">
            <v>Materiële vaste activa: Grond-, weg- en waterbouwkundige werken</v>
          </cell>
        </row>
        <row r="975">
          <cell r="A975">
            <v>7021058</v>
          </cell>
          <cell r="B975" t="str">
            <v>Renovatie deklagen wegen - 2020</v>
          </cell>
          <cell r="C975" t="str">
            <v>K</v>
          </cell>
          <cell r="D975">
            <v>2020</v>
          </cell>
          <cell r="E975">
            <v>2099</v>
          </cell>
          <cell r="F975">
            <v>1</v>
          </cell>
          <cell r="G975" t="str">
            <v>K</v>
          </cell>
          <cell r="H975"/>
          <cell r="I975"/>
          <cell r="J975">
            <v>7</v>
          </cell>
          <cell r="K975">
            <v>0</v>
          </cell>
          <cell r="L975"/>
          <cell r="M975"/>
          <cell r="N975"/>
          <cell r="O975"/>
          <cell r="P975"/>
          <cell r="Q975"/>
          <cell r="R975"/>
          <cell r="S975"/>
          <cell r="T975" t="str">
            <v>N</v>
          </cell>
          <cell r="U975" t="str">
            <v>J</v>
          </cell>
          <cell r="V975" t="str">
            <v>A124</v>
          </cell>
          <cell r="W975" t="str">
            <v>Materiële vaste activa: Grond-, weg- en waterbouwkundige werken</v>
          </cell>
        </row>
        <row r="976">
          <cell r="A976">
            <v>7021059</v>
          </cell>
          <cell r="B976" t="str">
            <v>IKC Groenhouten infrastructurele maatregelen 2020</v>
          </cell>
          <cell r="C976" t="str">
            <v>K</v>
          </cell>
          <cell r="D976">
            <v>2020</v>
          </cell>
          <cell r="E976">
            <v>2099</v>
          </cell>
          <cell r="F976">
            <v>0</v>
          </cell>
          <cell r="G976" t="str">
            <v>K</v>
          </cell>
          <cell r="H976"/>
          <cell r="I976"/>
          <cell r="J976">
            <v>7</v>
          </cell>
          <cell r="K976">
            <v>0</v>
          </cell>
          <cell r="L976"/>
          <cell r="M976"/>
          <cell r="N976"/>
          <cell r="O976"/>
          <cell r="P976"/>
          <cell r="Q976"/>
          <cell r="R976"/>
          <cell r="S976"/>
          <cell r="T976" t="str">
            <v>N</v>
          </cell>
          <cell r="U976" t="str">
            <v>J</v>
          </cell>
          <cell r="V976" t="str">
            <v>A124</v>
          </cell>
          <cell r="W976" t="str">
            <v>Materiële vaste activa: Grond-, weg- en waterbouwkundige werken</v>
          </cell>
        </row>
        <row r="977">
          <cell r="A977">
            <v>7021060</v>
          </cell>
          <cell r="B977" t="str">
            <v>Vervanging en renovatie wegen – 2021</v>
          </cell>
          <cell r="C977" t="str">
            <v>K</v>
          </cell>
          <cell r="D977">
            <v>2021</v>
          </cell>
          <cell r="E977">
            <v>2099</v>
          </cell>
          <cell r="F977">
            <v>0</v>
          </cell>
          <cell r="G977" t="str">
            <v>K</v>
          </cell>
          <cell r="H977"/>
          <cell r="I977"/>
          <cell r="J977">
            <v>7</v>
          </cell>
          <cell r="K977">
            <v>0</v>
          </cell>
          <cell r="L977"/>
          <cell r="M977"/>
          <cell r="N977"/>
          <cell r="O977"/>
          <cell r="P977"/>
          <cell r="Q977"/>
          <cell r="R977"/>
          <cell r="S977"/>
          <cell r="T977" t="str">
            <v>N</v>
          </cell>
          <cell r="U977" t="str">
            <v>J</v>
          </cell>
          <cell r="V977" t="str">
            <v>A124</v>
          </cell>
          <cell r="W977" t="str">
            <v>Materiële vaste activa: Grond-, weg- en waterbouwkundige werken</v>
          </cell>
        </row>
        <row r="978">
          <cell r="A978">
            <v>7021061</v>
          </cell>
          <cell r="B978" t="str">
            <v>Vervanging NIET-houten bruggen 60 jaar – 2021</v>
          </cell>
          <cell r="C978" t="str">
            <v>K</v>
          </cell>
          <cell r="D978">
            <v>2021</v>
          </cell>
          <cell r="E978">
            <v>2022</v>
          </cell>
          <cell r="F978">
            <v>1</v>
          </cell>
          <cell r="G978" t="str">
            <v>K</v>
          </cell>
          <cell r="H978"/>
          <cell r="I978"/>
          <cell r="J978">
            <v>7</v>
          </cell>
          <cell r="K978">
            <v>0</v>
          </cell>
          <cell r="L978"/>
          <cell r="M978"/>
          <cell r="N978"/>
          <cell r="O978"/>
          <cell r="P978"/>
          <cell r="Q978"/>
          <cell r="R978"/>
          <cell r="S978"/>
          <cell r="T978" t="str">
            <v>N</v>
          </cell>
          <cell r="U978" t="str">
            <v>J</v>
          </cell>
          <cell r="V978" t="str">
            <v>A124</v>
          </cell>
          <cell r="W978" t="str">
            <v>Materiële vaste activa: Grond-, weg- en waterbouwkundige werken</v>
          </cell>
        </row>
        <row r="979">
          <cell r="A979">
            <v>7021062</v>
          </cell>
          <cell r="B979" t="str">
            <v>Vervanging automaten VRI’s – 2021</v>
          </cell>
          <cell r="C979" t="str">
            <v>K</v>
          </cell>
          <cell r="D979">
            <v>2021</v>
          </cell>
          <cell r="E979">
            <v>2022</v>
          </cell>
          <cell r="F979">
            <v>1</v>
          </cell>
          <cell r="G979" t="str">
            <v>K</v>
          </cell>
          <cell r="H979"/>
          <cell r="I979"/>
          <cell r="J979">
            <v>7</v>
          </cell>
          <cell r="K979">
            <v>0</v>
          </cell>
          <cell r="L979"/>
          <cell r="M979"/>
          <cell r="N979"/>
          <cell r="O979"/>
          <cell r="P979"/>
          <cell r="Q979"/>
          <cell r="R979"/>
          <cell r="S979"/>
          <cell r="T979" t="str">
            <v>N</v>
          </cell>
          <cell r="U979" t="str">
            <v>J</v>
          </cell>
          <cell r="V979" t="str">
            <v>A124</v>
          </cell>
          <cell r="W979" t="str">
            <v>Materiële vaste activa: Grond-, weg- en waterbouwkundige werken</v>
          </cell>
        </row>
        <row r="980">
          <cell r="A980">
            <v>7021063</v>
          </cell>
          <cell r="B980" t="str">
            <v>Vervanging masten - 2025</v>
          </cell>
          <cell r="C980" t="str">
            <v>K</v>
          </cell>
          <cell r="D980">
            <v>2025</v>
          </cell>
          <cell r="E980">
            <v>2099</v>
          </cell>
          <cell r="F980">
            <v>0</v>
          </cell>
          <cell r="G980" t="str">
            <v>K</v>
          </cell>
          <cell r="H980"/>
          <cell r="I980"/>
          <cell r="J980">
            <v>7</v>
          </cell>
          <cell r="K980">
            <v>0</v>
          </cell>
          <cell r="L980"/>
          <cell r="M980"/>
          <cell r="N980"/>
          <cell r="O980"/>
          <cell r="P980"/>
          <cell r="Q980"/>
          <cell r="R980"/>
          <cell r="S980"/>
          <cell r="T980" t="str">
            <v>N</v>
          </cell>
          <cell r="U980" t="str">
            <v>J</v>
          </cell>
          <cell r="V980" t="str">
            <v>A124</v>
          </cell>
          <cell r="W980" t="str">
            <v>Materiële vaste activa: Grond-, weg- en waterbouwkundige werken</v>
          </cell>
        </row>
        <row r="981">
          <cell r="A981">
            <v>7021064</v>
          </cell>
          <cell r="B981" t="str">
            <v>Vervanging armaturen - 2025</v>
          </cell>
          <cell r="C981" t="str">
            <v>K</v>
          </cell>
          <cell r="D981">
            <v>2025</v>
          </cell>
          <cell r="E981">
            <v>2099</v>
          </cell>
          <cell r="F981">
            <v>0</v>
          </cell>
          <cell r="G981" t="str">
            <v>K</v>
          </cell>
          <cell r="H981"/>
          <cell r="I981"/>
          <cell r="J981">
            <v>7</v>
          </cell>
          <cell r="K981">
            <v>0</v>
          </cell>
          <cell r="L981"/>
          <cell r="M981"/>
          <cell r="N981"/>
          <cell r="O981"/>
          <cell r="P981"/>
          <cell r="Q981"/>
          <cell r="R981"/>
          <cell r="S981"/>
          <cell r="T981" t="str">
            <v>N</v>
          </cell>
          <cell r="U981" t="str">
            <v>J</v>
          </cell>
          <cell r="V981" t="str">
            <v>A124</v>
          </cell>
          <cell r="W981" t="str">
            <v>Materiële vaste activa: Grond-, weg- en waterbouwkundige werken</v>
          </cell>
        </row>
        <row r="982">
          <cell r="A982">
            <v>7021065</v>
          </cell>
          <cell r="B982" t="str">
            <v>Syntos zoutstrooier B11L-27 VESN-350CS #2 - 2024</v>
          </cell>
          <cell r="C982" t="str">
            <v>K</v>
          </cell>
          <cell r="D982">
            <v>2024</v>
          </cell>
          <cell r="E982">
            <v>2099</v>
          </cell>
          <cell r="F982">
            <v>0</v>
          </cell>
          <cell r="G982" t="str">
            <v>K</v>
          </cell>
          <cell r="H982"/>
          <cell r="I982"/>
          <cell r="J982">
            <v>7</v>
          </cell>
          <cell r="K982">
            <v>0</v>
          </cell>
          <cell r="L982"/>
          <cell r="M982"/>
          <cell r="N982"/>
          <cell r="O982"/>
          <cell r="P982"/>
          <cell r="Q982"/>
          <cell r="R982"/>
          <cell r="S982"/>
          <cell r="T982" t="str">
            <v>N</v>
          </cell>
          <cell r="U982" t="str">
            <v>J</v>
          </cell>
          <cell r="V982" t="str">
            <v>A126</v>
          </cell>
          <cell r="W982" t="str">
            <v>Materiële vaste activa: Machines, apparaten en installaties</v>
          </cell>
        </row>
        <row r="983">
          <cell r="A983">
            <v>7021068</v>
          </cell>
          <cell r="B983" t="str">
            <v>Herinr. kruispunt Torenakkerweg Asschatterweg 2021</v>
          </cell>
          <cell r="C983" t="str">
            <v>K</v>
          </cell>
          <cell r="D983">
            <v>2021</v>
          </cell>
          <cell r="E983">
            <v>2099</v>
          </cell>
          <cell r="F983">
            <v>0</v>
          </cell>
          <cell r="G983" t="str">
            <v>K</v>
          </cell>
          <cell r="H983"/>
          <cell r="I983"/>
          <cell r="J983">
            <v>7</v>
          </cell>
          <cell r="K983">
            <v>0</v>
          </cell>
          <cell r="L983"/>
          <cell r="M983"/>
          <cell r="N983"/>
          <cell r="O983"/>
          <cell r="P983"/>
          <cell r="Q983"/>
          <cell r="R983"/>
          <cell r="S983"/>
          <cell r="T983" t="str">
            <v>N</v>
          </cell>
          <cell r="U983" t="str">
            <v>J</v>
          </cell>
          <cell r="V983" t="str">
            <v>A124</v>
          </cell>
          <cell r="W983" t="str">
            <v>Materiële vaste activa: Grond-, weg- en waterbouwkundige werken</v>
          </cell>
        </row>
        <row r="984">
          <cell r="A984">
            <v>7021069</v>
          </cell>
          <cell r="B984" t="str">
            <v>Vervanging installaties VRI’s - 2021</v>
          </cell>
          <cell r="C984" t="str">
            <v>K</v>
          </cell>
          <cell r="D984">
            <v>2021</v>
          </cell>
          <cell r="E984">
            <v>2022</v>
          </cell>
          <cell r="F984">
            <v>1</v>
          </cell>
          <cell r="G984" t="str">
            <v>K</v>
          </cell>
          <cell r="H984"/>
          <cell r="I984"/>
          <cell r="J984">
            <v>7</v>
          </cell>
          <cell r="K984">
            <v>0</v>
          </cell>
          <cell r="L984"/>
          <cell r="M984"/>
          <cell r="N984"/>
          <cell r="O984"/>
          <cell r="P984"/>
          <cell r="Q984"/>
          <cell r="R984"/>
          <cell r="S984"/>
          <cell r="T984" t="str">
            <v>N</v>
          </cell>
          <cell r="U984" t="str">
            <v>J</v>
          </cell>
          <cell r="V984" t="str">
            <v>A124</v>
          </cell>
          <cell r="W984" t="str">
            <v>Materiële vaste activa: Grond-, weg- en waterbouwkundige werken</v>
          </cell>
        </row>
        <row r="985">
          <cell r="A985">
            <v>7021070</v>
          </cell>
          <cell r="B985" t="str">
            <v>Vervanging houten bruggen 25 jaar – 2021</v>
          </cell>
          <cell r="C985" t="str">
            <v>K</v>
          </cell>
          <cell r="D985">
            <v>2021</v>
          </cell>
          <cell r="E985">
            <v>2099</v>
          </cell>
          <cell r="F985">
            <v>0</v>
          </cell>
          <cell r="G985" t="str">
            <v>K</v>
          </cell>
          <cell r="H985"/>
          <cell r="I985"/>
          <cell r="J985">
            <v>7</v>
          </cell>
          <cell r="K985">
            <v>0</v>
          </cell>
          <cell r="L985"/>
          <cell r="M985"/>
          <cell r="N985"/>
          <cell r="O985"/>
          <cell r="P985"/>
          <cell r="Q985"/>
          <cell r="R985"/>
          <cell r="S985"/>
          <cell r="T985" t="str">
            <v>N</v>
          </cell>
          <cell r="U985" t="str">
            <v>J</v>
          </cell>
          <cell r="V985" t="str">
            <v>A124</v>
          </cell>
          <cell r="W985" t="str">
            <v>Materiële vaste activa: Grond-, weg- en waterbouwkundige werken</v>
          </cell>
        </row>
        <row r="986">
          <cell r="A986">
            <v>7021071</v>
          </cell>
          <cell r="B986" t="str">
            <v>Aanschaf 2 kentekencamera’s Biezenkamp – 2021</v>
          </cell>
          <cell r="C986" t="str">
            <v>K</v>
          </cell>
          <cell r="D986">
            <v>2021</v>
          </cell>
          <cell r="E986">
            <v>2023</v>
          </cell>
          <cell r="F986">
            <v>1</v>
          </cell>
          <cell r="G986" t="str">
            <v>K</v>
          </cell>
          <cell r="H986"/>
          <cell r="I986"/>
          <cell r="J986">
            <v>7</v>
          </cell>
          <cell r="K986">
            <v>0</v>
          </cell>
          <cell r="L986"/>
          <cell r="M986"/>
          <cell r="N986"/>
          <cell r="O986"/>
          <cell r="P986"/>
          <cell r="Q986"/>
          <cell r="R986"/>
          <cell r="S986"/>
          <cell r="T986" t="str">
            <v>N</v>
          </cell>
          <cell r="U986" t="str">
            <v>J</v>
          </cell>
          <cell r="V986" t="str">
            <v>A124</v>
          </cell>
          <cell r="W986" t="str">
            <v>Materiële vaste activa: Grond-, weg- en waterbouwkundige werken</v>
          </cell>
        </row>
        <row r="987">
          <cell r="A987">
            <v>7021072</v>
          </cell>
          <cell r="B987" t="str">
            <v>Princenhof – deelgebied Kastanjelaan 7 - 2022</v>
          </cell>
          <cell r="C987" t="str">
            <v>K</v>
          </cell>
          <cell r="D987">
            <v>2021</v>
          </cell>
          <cell r="E987">
            <v>2099</v>
          </cell>
          <cell r="F987">
            <v>0</v>
          </cell>
          <cell r="G987" t="str">
            <v>K</v>
          </cell>
          <cell r="H987"/>
          <cell r="I987"/>
          <cell r="J987">
            <v>7</v>
          </cell>
          <cell r="K987">
            <v>0</v>
          </cell>
          <cell r="L987"/>
          <cell r="M987"/>
          <cell r="N987"/>
          <cell r="O987"/>
          <cell r="P987"/>
          <cell r="Q987"/>
          <cell r="R987"/>
          <cell r="S987"/>
          <cell r="T987" t="str">
            <v>N</v>
          </cell>
          <cell r="U987" t="str">
            <v>J</v>
          </cell>
          <cell r="V987" t="str">
            <v>A124</v>
          </cell>
          <cell r="W987" t="str">
            <v>Materiële vaste activa: Grond-, weg- en waterbouwkundige werken</v>
          </cell>
        </row>
        <row r="988">
          <cell r="A988">
            <v>7021073</v>
          </cell>
          <cell r="B988" t="str">
            <v>Princenhof – park Princenhof - 2022</v>
          </cell>
          <cell r="C988" t="str">
            <v>K</v>
          </cell>
          <cell r="D988">
            <v>2021</v>
          </cell>
          <cell r="E988">
            <v>2099</v>
          </cell>
          <cell r="F988">
            <v>0</v>
          </cell>
          <cell r="G988" t="str">
            <v>K</v>
          </cell>
          <cell r="H988"/>
          <cell r="I988"/>
          <cell r="J988">
            <v>7</v>
          </cell>
          <cell r="K988">
            <v>0</v>
          </cell>
          <cell r="L988"/>
          <cell r="M988"/>
          <cell r="N988"/>
          <cell r="O988"/>
          <cell r="P988"/>
          <cell r="Q988"/>
          <cell r="R988"/>
          <cell r="S988"/>
          <cell r="T988" t="str">
            <v>N</v>
          </cell>
          <cell r="U988" t="str">
            <v>J</v>
          </cell>
          <cell r="V988" t="str">
            <v>A124</v>
          </cell>
          <cell r="W988" t="str">
            <v>Materiële vaste activa: Grond-, weg- en waterbouwkundige werken</v>
          </cell>
        </row>
        <row r="989">
          <cell r="A989">
            <v>7021074</v>
          </cell>
          <cell r="B989" t="str">
            <v>Princenhof–deelgeb. 1 Olmen-/Lariksl. West -2023</v>
          </cell>
          <cell r="C989" t="str">
            <v>K</v>
          </cell>
          <cell r="D989">
            <v>2023</v>
          </cell>
          <cell r="E989">
            <v>2099</v>
          </cell>
          <cell r="F989">
            <v>0</v>
          </cell>
          <cell r="G989" t="str">
            <v>K</v>
          </cell>
          <cell r="H989"/>
          <cell r="I989"/>
          <cell r="J989">
            <v>7</v>
          </cell>
          <cell r="K989">
            <v>0</v>
          </cell>
          <cell r="L989"/>
          <cell r="M989"/>
          <cell r="N989"/>
          <cell r="O989"/>
          <cell r="P989"/>
          <cell r="Q989"/>
          <cell r="R989"/>
          <cell r="S989"/>
          <cell r="T989" t="str">
            <v>N</v>
          </cell>
          <cell r="U989" t="str">
            <v>J</v>
          </cell>
          <cell r="V989" t="str">
            <v>A124</v>
          </cell>
          <cell r="W989" t="str">
            <v>Materiële vaste activa: Grond-, weg- en waterbouwkundige werken</v>
          </cell>
        </row>
        <row r="990">
          <cell r="A990">
            <v>7021075</v>
          </cell>
          <cell r="B990" t="str">
            <v>Princenhof – deelgebied 2 Kastanjelaan 7 - 2023</v>
          </cell>
          <cell r="C990" t="str">
            <v>K</v>
          </cell>
          <cell r="D990">
            <v>2023</v>
          </cell>
          <cell r="E990">
            <v>2099</v>
          </cell>
          <cell r="F990">
            <v>0</v>
          </cell>
          <cell r="G990" t="str">
            <v>K</v>
          </cell>
          <cell r="H990"/>
          <cell r="I990"/>
          <cell r="J990">
            <v>7</v>
          </cell>
          <cell r="K990">
            <v>0</v>
          </cell>
          <cell r="L990"/>
          <cell r="M990"/>
          <cell r="N990"/>
          <cell r="O990"/>
          <cell r="P990"/>
          <cell r="Q990"/>
          <cell r="R990"/>
          <cell r="S990"/>
          <cell r="T990" t="str">
            <v>N</v>
          </cell>
          <cell r="U990" t="str">
            <v>J</v>
          </cell>
          <cell r="V990" t="str">
            <v>A124</v>
          </cell>
          <cell r="W990" t="str">
            <v>Materiële vaste activa: Grond-, weg- en waterbouwkundige werken</v>
          </cell>
        </row>
        <row r="991">
          <cell r="A991">
            <v>7021076</v>
          </cell>
          <cell r="B991" t="str">
            <v>Princenhof – deelgebied 3 Larikslaan Oost - 2023</v>
          </cell>
          <cell r="C991" t="str">
            <v>K</v>
          </cell>
          <cell r="D991">
            <v>2022</v>
          </cell>
          <cell r="E991">
            <v>2099</v>
          </cell>
          <cell r="F991">
            <v>0</v>
          </cell>
          <cell r="G991" t="str">
            <v>K</v>
          </cell>
          <cell r="H991"/>
          <cell r="I991"/>
          <cell r="J991">
            <v>7</v>
          </cell>
          <cell r="K991">
            <v>0</v>
          </cell>
          <cell r="L991"/>
          <cell r="M991"/>
          <cell r="N991"/>
          <cell r="O991"/>
          <cell r="P991"/>
          <cell r="Q991"/>
          <cell r="R991"/>
          <cell r="S991"/>
          <cell r="T991" t="str">
            <v>N</v>
          </cell>
          <cell r="U991" t="str">
            <v>J</v>
          </cell>
          <cell r="V991" t="str">
            <v>A124</v>
          </cell>
          <cell r="W991" t="str">
            <v>Materiële vaste activa: Grond-, weg- en waterbouwkundige werken</v>
          </cell>
        </row>
        <row r="992">
          <cell r="A992">
            <v>7021077</v>
          </cell>
          <cell r="B992" t="str">
            <v>Vervanging en renovatie wegen - 2022</v>
          </cell>
          <cell r="C992" t="str">
            <v>K</v>
          </cell>
          <cell r="D992">
            <v>2022</v>
          </cell>
          <cell r="E992">
            <v>2022</v>
          </cell>
          <cell r="F992">
            <v>1</v>
          </cell>
          <cell r="G992" t="str">
            <v>K</v>
          </cell>
          <cell r="H992"/>
          <cell r="I992"/>
          <cell r="J992">
            <v>7</v>
          </cell>
          <cell r="K992">
            <v>0</v>
          </cell>
          <cell r="L992"/>
          <cell r="M992"/>
          <cell r="N992"/>
          <cell r="O992"/>
          <cell r="P992"/>
          <cell r="Q992"/>
          <cell r="R992"/>
          <cell r="S992"/>
          <cell r="T992" t="str">
            <v>N</v>
          </cell>
          <cell r="U992" t="str">
            <v>J</v>
          </cell>
          <cell r="V992" t="str">
            <v>A124</v>
          </cell>
          <cell r="W992" t="str">
            <v>Materiële vaste activa: Grond-, weg- en waterbouwkundige werken</v>
          </cell>
        </row>
        <row r="993">
          <cell r="A993">
            <v>7021078</v>
          </cell>
          <cell r="B993" t="str">
            <v>Vervanging automaten vri's - 2022</v>
          </cell>
          <cell r="C993" t="str">
            <v>K</v>
          </cell>
          <cell r="D993">
            <v>2022</v>
          </cell>
          <cell r="E993">
            <v>2022</v>
          </cell>
          <cell r="F993">
            <v>1</v>
          </cell>
          <cell r="G993" t="str">
            <v>K</v>
          </cell>
          <cell r="H993"/>
          <cell r="I993"/>
          <cell r="J993">
            <v>7</v>
          </cell>
          <cell r="K993">
            <v>0</v>
          </cell>
          <cell r="L993"/>
          <cell r="M993"/>
          <cell r="N993"/>
          <cell r="O993"/>
          <cell r="P993"/>
          <cell r="Q993"/>
          <cell r="R993"/>
          <cell r="S993"/>
          <cell r="T993" t="str">
            <v>N</v>
          </cell>
          <cell r="U993" t="str">
            <v>J</v>
          </cell>
          <cell r="V993" t="str">
            <v>A124</v>
          </cell>
          <cell r="W993" t="str">
            <v>Materiële vaste activa: Grond-, weg- en waterbouwkundige werken</v>
          </cell>
        </row>
        <row r="994">
          <cell r="A994">
            <v>7021079</v>
          </cell>
          <cell r="B994" t="str">
            <v>Vervanging installaties vri's 2022</v>
          </cell>
          <cell r="C994" t="str">
            <v>K</v>
          </cell>
          <cell r="D994">
            <v>2022</v>
          </cell>
          <cell r="E994">
            <v>2022</v>
          </cell>
          <cell r="F994">
            <v>1</v>
          </cell>
          <cell r="G994" t="str">
            <v>K</v>
          </cell>
          <cell r="H994"/>
          <cell r="I994"/>
          <cell r="J994">
            <v>7</v>
          </cell>
          <cell r="K994">
            <v>0</v>
          </cell>
          <cell r="L994"/>
          <cell r="M994"/>
          <cell r="N994"/>
          <cell r="O994"/>
          <cell r="P994"/>
          <cell r="Q994"/>
          <cell r="R994"/>
          <cell r="S994"/>
          <cell r="T994" t="str">
            <v>N</v>
          </cell>
          <cell r="U994" t="str">
            <v>J</v>
          </cell>
          <cell r="V994" t="str">
            <v>A124</v>
          </cell>
          <cell r="W994" t="str">
            <v>Materiële vaste activa: Grond-, weg- en waterbouwkundige werken</v>
          </cell>
        </row>
        <row r="995">
          <cell r="A995">
            <v>7021080</v>
          </cell>
          <cell r="B995" t="str">
            <v>Herinrichting Moorsterweg - 2022</v>
          </cell>
          <cell r="C995" t="str">
            <v>K</v>
          </cell>
          <cell r="D995">
            <v>2021</v>
          </cell>
          <cell r="E995">
            <v>2023</v>
          </cell>
          <cell r="F995">
            <v>1</v>
          </cell>
          <cell r="G995" t="str">
            <v>K</v>
          </cell>
          <cell r="H995"/>
          <cell r="I995"/>
          <cell r="J995">
            <v>7</v>
          </cell>
          <cell r="K995">
            <v>0</v>
          </cell>
          <cell r="L995"/>
          <cell r="M995"/>
          <cell r="N995"/>
          <cell r="O995"/>
          <cell r="P995"/>
          <cell r="Q995"/>
          <cell r="R995"/>
          <cell r="S995"/>
          <cell r="T995" t="str">
            <v>N</v>
          </cell>
          <cell r="U995" t="str">
            <v>J</v>
          </cell>
          <cell r="V995" t="str">
            <v>A124</v>
          </cell>
          <cell r="W995" t="str">
            <v>Materiële vaste activa: Grond-, weg- en waterbouwkundige werken</v>
          </cell>
        </row>
        <row r="996">
          <cell r="A996">
            <v>7021081</v>
          </cell>
          <cell r="B996" t="str">
            <v>Herinr. rijloper en parkeerpl. de Meent - 2022</v>
          </cell>
          <cell r="C996" t="str">
            <v>K</v>
          </cell>
          <cell r="D996">
            <v>2022</v>
          </cell>
          <cell r="E996">
            <v>2099</v>
          </cell>
          <cell r="F996">
            <v>0</v>
          </cell>
          <cell r="G996" t="str">
            <v>K</v>
          </cell>
          <cell r="H996"/>
          <cell r="I996"/>
          <cell r="J996">
            <v>7</v>
          </cell>
          <cell r="K996">
            <v>0</v>
          </cell>
          <cell r="L996"/>
          <cell r="M996"/>
          <cell r="N996"/>
          <cell r="O996"/>
          <cell r="P996"/>
          <cell r="Q996"/>
          <cell r="R996"/>
          <cell r="S996"/>
          <cell r="T996" t="str">
            <v>N</v>
          </cell>
          <cell r="U996" t="str">
            <v>J</v>
          </cell>
          <cell r="V996" t="str">
            <v>A124</v>
          </cell>
          <cell r="W996" t="str">
            <v>Materiële vaste activa: Grond-, weg- en waterbouwkundige werken</v>
          </cell>
        </row>
        <row r="997">
          <cell r="A997">
            <v>7021082</v>
          </cell>
          <cell r="B997" t="str">
            <v>Vervanging en renovatie wegen - 2023</v>
          </cell>
          <cell r="C997" t="str">
            <v>K</v>
          </cell>
          <cell r="D997">
            <v>2023</v>
          </cell>
          <cell r="E997">
            <v>2099</v>
          </cell>
          <cell r="F997">
            <v>0</v>
          </cell>
          <cell r="G997" t="str">
            <v>K</v>
          </cell>
          <cell r="H997"/>
          <cell r="I997"/>
          <cell r="J997">
            <v>7</v>
          </cell>
          <cell r="K997">
            <v>0</v>
          </cell>
          <cell r="L997"/>
          <cell r="M997"/>
          <cell r="N997"/>
          <cell r="O997"/>
          <cell r="P997"/>
          <cell r="Q997"/>
          <cell r="R997"/>
          <cell r="S997"/>
          <cell r="T997" t="str">
            <v>N</v>
          </cell>
          <cell r="U997" t="str">
            <v>J</v>
          </cell>
          <cell r="V997" t="str">
            <v>A124</v>
          </cell>
          <cell r="W997" t="str">
            <v>Materiële vaste activa: Grond-, weg- en waterbouwkundige werken</v>
          </cell>
        </row>
        <row r="998">
          <cell r="A998">
            <v>7021083</v>
          </cell>
          <cell r="B998" t="str">
            <v>Vervanging en renovatie wegen - 2024</v>
          </cell>
          <cell r="C998" t="str">
            <v>K</v>
          </cell>
          <cell r="D998">
            <v>2024</v>
          </cell>
          <cell r="E998">
            <v>2099</v>
          </cell>
          <cell r="F998">
            <v>1</v>
          </cell>
          <cell r="G998" t="str">
            <v>K</v>
          </cell>
          <cell r="H998"/>
          <cell r="I998"/>
          <cell r="J998">
            <v>7</v>
          </cell>
          <cell r="K998">
            <v>0</v>
          </cell>
          <cell r="L998"/>
          <cell r="M998"/>
          <cell r="N998"/>
          <cell r="O998"/>
          <cell r="P998"/>
          <cell r="Q998"/>
          <cell r="R998"/>
          <cell r="S998"/>
          <cell r="T998" t="str">
            <v>N</v>
          </cell>
          <cell r="U998" t="str">
            <v>J</v>
          </cell>
          <cell r="V998" t="str">
            <v>A124</v>
          </cell>
          <cell r="W998" t="str">
            <v>Materiële vaste activa: Grond-, weg- en waterbouwkundige werken</v>
          </cell>
        </row>
        <row r="999">
          <cell r="A999">
            <v>7021084</v>
          </cell>
          <cell r="B999" t="str">
            <v>Vervanging en renovatie wegen - 2025</v>
          </cell>
          <cell r="C999" t="str">
            <v>K</v>
          </cell>
          <cell r="D999">
            <v>2025</v>
          </cell>
          <cell r="E999">
            <v>2099</v>
          </cell>
          <cell r="F999">
            <v>0</v>
          </cell>
          <cell r="G999" t="str">
            <v>K</v>
          </cell>
          <cell r="H999"/>
          <cell r="I999"/>
          <cell r="J999">
            <v>7</v>
          </cell>
          <cell r="K999">
            <v>0</v>
          </cell>
          <cell r="L999"/>
          <cell r="M999"/>
          <cell r="N999"/>
          <cell r="O999"/>
          <cell r="P999"/>
          <cell r="Q999"/>
          <cell r="R999"/>
          <cell r="S999"/>
          <cell r="T999" t="str">
            <v>N</v>
          </cell>
          <cell r="U999" t="str">
            <v>J</v>
          </cell>
          <cell r="V999" t="str">
            <v>A124</v>
          </cell>
          <cell r="W999" t="str">
            <v>Materiële vaste activa: Grond-, weg- en waterbouwkundige werken</v>
          </cell>
        </row>
        <row r="1000">
          <cell r="A1000">
            <v>7021086</v>
          </cell>
          <cell r="B1000" t="str">
            <v>Vervanging NIET-houten bruggen 60 jaar – 2023</v>
          </cell>
          <cell r="C1000" t="str">
            <v>K</v>
          </cell>
          <cell r="D1000">
            <v>2023</v>
          </cell>
          <cell r="E1000">
            <v>2099</v>
          </cell>
          <cell r="F1000">
            <v>0</v>
          </cell>
          <cell r="G1000" t="str">
            <v>K</v>
          </cell>
          <cell r="H1000"/>
          <cell r="I1000"/>
          <cell r="J1000">
            <v>7</v>
          </cell>
          <cell r="K1000">
            <v>0</v>
          </cell>
          <cell r="L1000"/>
          <cell r="M1000"/>
          <cell r="N1000"/>
          <cell r="O1000"/>
          <cell r="P1000"/>
          <cell r="Q1000"/>
          <cell r="R1000"/>
          <cell r="S1000"/>
          <cell r="T1000" t="str">
            <v>N</v>
          </cell>
          <cell r="U1000" t="str">
            <v>J</v>
          </cell>
          <cell r="V1000" t="str">
            <v>A124</v>
          </cell>
          <cell r="W1000" t="str">
            <v>Materiële vaste activa: Grond-, weg- en waterbouwkundige werken</v>
          </cell>
        </row>
        <row r="1001">
          <cell r="A1001">
            <v>7021087</v>
          </cell>
          <cell r="B1001" t="str">
            <v>Vervanging automaten vri's - 2023</v>
          </cell>
          <cell r="C1001" t="str">
            <v>K</v>
          </cell>
          <cell r="D1001">
            <v>2023</v>
          </cell>
          <cell r="E1001">
            <v>2099</v>
          </cell>
          <cell r="F1001">
            <v>0</v>
          </cell>
          <cell r="G1001" t="str">
            <v>K</v>
          </cell>
          <cell r="H1001"/>
          <cell r="I1001"/>
          <cell r="J1001">
            <v>7</v>
          </cell>
          <cell r="K1001">
            <v>0</v>
          </cell>
          <cell r="L1001"/>
          <cell r="M1001"/>
          <cell r="N1001"/>
          <cell r="O1001"/>
          <cell r="P1001"/>
          <cell r="Q1001"/>
          <cell r="R1001"/>
          <cell r="S1001"/>
          <cell r="T1001" t="str">
            <v>N</v>
          </cell>
          <cell r="U1001" t="str">
            <v>J</v>
          </cell>
          <cell r="V1001" t="str">
            <v>A124</v>
          </cell>
          <cell r="W1001" t="str">
            <v>Materiële vaste activa: Grond-, weg- en waterbouwkundige werken</v>
          </cell>
        </row>
        <row r="1002">
          <cell r="A1002">
            <v>7021088</v>
          </cell>
          <cell r="B1002" t="str">
            <v>Vervanging installaties vri's 2023</v>
          </cell>
          <cell r="C1002" t="str">
            <v>K</v>
          </cell>
          <cell r="D1002">
            <v>2023</v>
          </cell>
          <cell r="E1002">
            <v>2099</v>
          </cell>
          <cell r="F1002">
            <v>0</v>
          </cell>
          <cell r="G1002" t="str">
            <v>K</v>
          </cell>
          <cell r="H1002"/>
          <cell r="I1002"/>
          <cell r="J1002">
            <v>7</v>
          </cell>
          <cell r="K1002">
            <v>0</v>
          </cell>
          <cell r="L1002"/>
          <cell r="M1002"/>
          <cell r="N1002"/>
          <cell r="O1002"/>
          <cell r="P1002"/>
          <cell r="Q1002"/>
          <cell r="R1002"/>
          <cell r="S1002"/>
          <cell r="T1002" t="str">
            <v>N</v>
          </cell>
          <cell r="U1002" t="str">
            <v>J</v>
          </cell>
          <cell r="V1002" t="str">
            <v>A124</v>
          </cell>
          <cell r="W1002" t="str">
            <v>Materiële vaste activa: Grond-, weg- en waterbouwkundige werken</v>
          </cell>
        </row>
        <row r="1003">
          <cell r="A1003">
            <v>7021089</v>
          </cell>
          <cell r="B1003" t="str">
            <v>Leusden Z-N reconstructie Diep.Scheltuslaan - 2022</v>
          </cell>
          <cell r="C1003" t="str">
            <v>K</v>
          </cell>
          <cell r="D1003">
            <v>2022</v>
          </cell>
          <cell r="E1003">
            <v>2099</v>
          </cell>
          <cell r="F1003">
            <v>1</v>
          </cell>
          <cell r="G1003" t="str">
            <v>K</v>
          </cell>
          <cell r="H1003"/>
          <cell r="I1003"/>
          <cell r="J1003">
            <v>7</v>
          </cell>
          <cell r="K1003">
            <v>0</v>
          </cell>
          <cell r="L1003"/>
          <cell r="M1003"/>
          <cell r="N1003"/>
          <cell r="O1003"/>
          <cell r="P1003"/>
          <cell r="Q1003"/>
          <cell r="R1003"/>
          <cell r="S1003"/>
          <cell r="T1003" t="str">
            <v>N</v>
          </cell>
          <cell r="U1003" t="str">
            <v>J</v>
          </cell>
          <cell r="V1003" t="str">
            <v>A124</v>
          </cell>
          <cell r="W1003" t="str">
            <v>Materiële vaste activa: Grond-, weg- en waterbouwkundige werken</v>
          </cell>
        </row>
        <row r="1004">
          <cell r="A1004">
            <v>7021090</v>
          </cell>
          <cell r="B1004" t="str">
            <v>Aanschaf landmeetapparatuur - 2022</v>
          </cell>
          <cell r="C1004" t="str">
            <v>K</v>
          </cell>
          <cell r="D1004">
            <v>2022</v>
          </cell>
          <cell r="E1004">
            <v>2022</v>
          </cell>
          <cell r="F1004">
            <v>1</v>
          </cell>
          <cell r="G1004" t="str">
            <v>K</v>
          </cell>
          <cell r="H1004"/>
          <cell r="I1004"/>
          <cell r="J1004">
            <v>7</v>
          </cell>
          <cell r="K1004">
            <v>0</v>
          </cell>
          <cell r="L1004"/>
          <cell r="M1004"/>
          <cell r="N1004"/>
          <cell r="O1004"/>
          <cell r="P1004"/>
          <cell r="Q1004"/>
          <cell r="R1004"/>
          <cell r="S1004"/>
          <cell r="T1004" t="str">
            <v>N</v>
          </cell>
          <cell r="U1004" t="str">
            <v>J</v>
          </cell>
          <cell r="V1004" t="str">
            <v>A126</v>
          </cell>
          <cell r="W1004" t="str">
            <v>Materiële vaste activa: Machines, apparaten en installaties</v>
          </cell>
        </row>
        <row r="1005">
          <cell r="A1005">
            <v>7021091</v>
          </cell>
          <cell r="B1005" t="str">
            <v>Herinrichting Maanweg - 2023</v>
          </cell>
          <cell r="C1005" t="str">
            <v>K</v>
          </cell>
          <cell r="D1005">
            <v>2023</v>
          </cell>
          <cell r="E1005">
            <v>2099</v>
          </cell>
          <cell r="F1005">
            <v>0</v>
          </cell>
          <cell r="G1005" t="str">
            <v>K</v>
          </cell>
          <cell r="H1005"/>
          <cell r="I1005"/>
          <cell r="J1005">
            <v>7</v>
          </cell>
          <cell r="K1005">
            <v>0</v>
          </cell>
          <cell r="L1005"/>
          <cell r="M1005"/>
          <cell r="N1005"/>
          <cell r="O1005"/>
          <cell r="P1005"/>
          <cell r="Q1005"/>
          <cell r="R1005"/>
          <cell r="S1005"/>
          <cell r="T1005" t="str">
            <v>N</v>
          </cell>
          <cell r="U1005" t="str">
            <v>J</v>
          </cell>
          <cell r="V1005" t="str">
            <v>A124</v>
          </cell>
          <cell r="W1005" t="str">
            <v>Materiële vaste activa: Grond-, weg- en waterbouwkundige werken</v>
          </cell>
        </row>
        <row r="1006">
          <cell r="A1006">
            <v>7021092</v>
          </cell>
          <cell r="B1006" t="str">
            <v>Verbetering fietsklimaat H'veldseweg Zuid - 2023</v>
          </cell>
          <cell r="C1006" t="str">
            <v>K</v>
          </cell>
          <cell r="D1006">
            <v>2023</v>
          </cell>
          <cell r="E1006">
            <v>2099</v>
          </cell>
          <cell r="F1006">
            <v>0</v>
          </cell>
          <cell r="G1006" t="str">
            <v>K</v>
          </cell>
          <cell r="H1006"/>
          <cell r="I1006"/>
          <cell r="J1006">
            <v>7</v>
          </cell>
          <cell r="K1006">
            <v>0</v>
          </cell>
          <cell r="L1006"/>
          <cell r="M1006"/>
          <cell r="N1006"/>
          <cell r="O1006"/>
          <cell r="P1006"/>
          <cell r="Q1006"/>
          <cell r="R1006"/>
          <cell r="S1006"/>
          <cell r="T1006" t="str">
            <v>N</v>
          </cell>
          <cell r="U1006" t="str">
            <v>J</v>
          </cell>
          <cell r="V1006" t="str">
            <v>A124</v>
          </cell>
          <cell r="W1006" t="str">
            <v>Materiële vaste activa: Grond-, weg- en waterbouwkundige werken</v>
          </cell>
        </row>
        <row r="1007">
          <cell r="A1007">
            <v>7021093</v>
          </cell>
          <cell r="B1007" t="str">
            <v>Herinrichting kruispunt Postlaan-H'veldseweg-2023</v>
          </cell>
          <cell r="C1007" t="str">
            <v>K</v>
          </cell>
          <cell r="D1007">
            <v>2023</v>
          </cell>
          <cell r="E1007">
            <v>2099</v>
          </cell>
          <cell r="F1007">
            <v>0</v>
          </cell>
          <cell r="G1007" t="str">
            <v>K</v>
          </cell>
          <cell r="H1007"/>
          <cell r="I1007"/>
          <cell r="J1007">
            <v>7</v>
          </cell>
          <cell r="K1007">
            <v>0</v>
          </cell>
          <cell r="L1007"/>
          <cell r="M1007"/>
          <cell r="N1007"/>
          <cell r="O1007"/>
          <cell r="P1007"/>
          <cell r="Q1007"/>
          <cell r="R1007"/>
          <cell r="S1007"/>
          <cell r="T1007" t="str">
            <v>N</v>
          </cell>
          <cell r="U1007" t="str">
            <v>J</v>
          </cell>
          <cell r="V1007" t="str">
            <v>A124</v>
          </cell>
          <cell r="W1007" t="str">
            <v>Materiële vaste activa: Grond-, weg- en waterbouwkundige werken</v>
          </cell>
        </row>
        <row r="1008">
          <cell r="A1008">
            <v>7021094</v>
          </cell>
          <cell r="B1008" t="str">
            <v>Herinr. kruispunt Zuiderinslag-Klepelhoek - 2024</v>
          </cell>
          <cell r="C1008" t="str">
            <v>K</v>
          </cell>
          <cell r="D1008">
            <v>2023</v>
          </cell>
          <cell r="E1008">
            <v>2099</v>
          </cell>
          <cell r="F1008">
            <v>0</v>
          </cell>
          <cell r="G1008" t="str">
            <v>K</v>
          </cell>
          <cell r="H1008"/>
          <cell r="I1008"/>
          <cell r="J1008">
            <v>7</v>
          </cell>
          <cell r="K1008">
            <v>0</v>
          </cell>
          <cell r="L1008"/>
          <cell r="M1008"/>
          <cell r="N1008"/>
          <cell r="O1008"/>
          <cell r="P1008"/>
          <cell r="Q1008"/>
          <cell r="R1008"/>
          <cell r="S1008"/>
          <cell r="T1008" t="str">
            <v>N</v>
          </cell>
          <cell r="U1008" t="str">
            <v>J</v>
          </cell>
          <cell r="V1008" t="str">
            <v>A124</v>
          </cell>
          <cell r="W1008" t="str">
            <v>Materiële vaste activa: Grond-, weg- en waterbouwkundige werken</v>
          </cell>
        </row>
        <row r="1009">
          <cell r="A1009">
            <v>7021095</v>
          </cell>
          <cell r="B1009" t="str">
            <v>Kwaliteitsimpuls fietsroute Langesteeg - 2023</v>
          </cell>
          <cell r="C1009" t="str">
            <v>K</v>
          </cell>
          <cell r="D1009">
            <v>2023</v>
          </cell>
          <cell r="E1009">
            <v>2099</v>
          </cell>
          <cell r="F1009">
            <v>0</v>
          </cell>
          <cell r="G1009" t="str">
            <v>K</v>
          </cell>
          <cell r="H1009"/>
          <cell r="I1009"/>
          <cell r="J1009">
            <v>7</v>
          </cell>
          <cell r="K1009">
            <v>0</v>
          </cell>
          <cell r="L1009"/>
          <cell r="M1009"/>
          <cell r="N1009"/>
          <cell r="O1009"/>
          <cell r="P1009"/>
          <cell r="Q1009"/>
          <cell r="R1009"/>
          <cell r="S1009"/>
          <cell r="T1009" t="str">
            <v>N</v>
          </cell>
          <cell r="U1009" t="str">
            <v>J</v>
          </cell>
          <cell r="V1009" t="str">
            <v>A124</v>
          </cell>
          <cell r="W1009" t="str">
            <v>Materiële vaste activa: Grond-, weg- en waterbouwkundige werken</v>
          </cell>
        </row>
        <row r="1010">
          <cell r="A1010">
            <v>7021096</v>
          </cell>
          <cell r="B1010" t="str">
            <v>Verbetering fietsinfrastr. H'veldseweg H'hof-2023</v>
          </cell>
          <cell r="C1010" t="str">
            <v>K</v>
          </cell>
          <cell r="D1010">
            <v>2023</v>
          </cell>
          <cell r="E1010">
            <v>2099</v>
          </cell>
          <cell r="F1010">
            <v>0</v>
          </cell>
          <cell r="G1010" t="str">
            <v>K</v>
          </cell>
          <cell r="H1010"/>
          <cell r="I1010"/>
          <cell r="J1010">
            <v>7</v>
          </cell>
          <cell r="K1010">
            <v>0</v>
          </cell>
          <cell r="L1010"/>
          <cell r="M1010"/>
          <cell r="N1010"/>
          <cell r="O1010"/>
          <cell r="P1010"/>
          <cell r="Q1010"/>
          <cell r="R1010"/>
          <cell r="S1010"/>
          <cell r="T1010" t="str">
            <v>N</v>
          </cell>
          <cell r="U1010" t="str">
            <v>J</v>
          </cell>
          <cell r="V1010" t="str">
            <v>A124</v>
          </cell>
          <cell r="W1010" t="str">
            <v>Materiële vaste activa: Grond-, weg- en waterbouwkundige werken</v>
          </cell>
        </row>
        <row r="1011">
          <cell r="A1011">
            <v>7021097</v>
          </cell>
          <cell r="B1011" t="str">
            <v>Herinrichting Postweg  - 2023</v>
          </cell>
          <cell r="C1011" t="str">
            <v>K</v>
          </cell>
          <cell r="D1011">
            <v>2023</v>
          </cell>
          <cell r="E1011">
            <v>2099</v>
          </cell>
          <cell r="F1011">
            <v>0</v>
          </cell>
          <cell r="G1011" t="str">
            <v>K</v>
          </cell>
          <cell r="H1011"/>
          <cell r="I1011"/>
          <cell r="J1011">
            <v>7</v>
          </cell>
          <cell r="K1011">
            <v>0</v>
          </cell>
          <cell r="L1011"/>
          <cell r="M1011"/>
          <cell r="N1011"/>
          <cell r="O1011"/>
          <cell r="P1011"/>
          <cell r="Q1011"/>
          <cell r="R1011"/>
          <cell r="S1011"/>
          <cell r="T1011" t="str">
            <v>N</v>
          </cell>
          <cell r="U1011" t="str">
            <v>J</v>
          </cell>
          <cell r="V1011" t="str">
            <v>A124</v>
          </cell>
          <cell r="W1011" t="str">
            <v>Materiële vaste activa: Grond-, weg- en waterbouwkundige werken</v>
          </cell>
        </row>
        <row r="1012">
          <cell r="A1012">
            <v>7021098</v>
          </cell>
          <cell r="B1012" t="str">
            <v>Herinrichting Dissel  - 2023</v>
          </cell>
          <cell r="C1012" t="str">
            <v>K</v>
          </cell>
          <cell r="D1012">
            <v>2023</v>
          </cell>
          <cell r="E1012">
            <v>2099</v>
          </cell>
          <cell r="F1012">
            <v>0</v>
          </cell>
          <cell r="G1012" t="str">
            <v>K</v>
          </cell>
          <cell r="H1012"/>
          <cell r="I1012"/>
          <cell r="J1012">
            <v>7</v>
          </cell>
          <cell r="K1012">
            <v>0</v>
          </cell>
          <cell r="L1012"/>
          <cell r="M1012"/>
          <cell r="N1012"/>
          <cell r="O1012"/>
          <cell r="P1012"/>
          <cell r="Q1012"/>
          <cell r="R1012"/>
          <cell r="S1012"/>
          <cell r="T1012" t="str">
            <v>N</v>
          </cell>
          <cell r="U1012" t="str">
            <v>J</v>
          </cell>
          <cell r="V1012" t="str">
            <v>A124</v>
          </cell>
          <cell r="W1012" t="str">
            <v>Materiële vaste activa: Grond-, weg- en waterbouwkundige werken</v>
          </cell>
        </row>
        <row r="1013">
          <cell r="A1013">
            <v>7021099</v>
          </cell>
          <cell r="B1013" t="str">
            <v>Herinrichting Beek-Land-Benedict-Clarenburg - 2023</v>
          </cell>
          <cell r="C1013" t="str">
            <v>K</v>
          </cell>
          <cell r="D1013">
            <v>2023</v>
          </cell>
          <cell r="E1013">
            <v>2099</v>
          </cell>
          <cell r="F1013">
            <v>0</v>
          </cell>
          <cell r="G1013" t="str">
            <v>K</v>
          </cell>
          <cell r="H1013"/>
          <cell r="I1013"/>
          <cell r="J1013">
            <v>7</v>
          </cell>
          <cell r="K1013">
            <v>0</v>
          </cell>
          <cell r="L1013"/>
          <cell r="M1013"/>
          <cell r="N1013"/>
          <cell r="O1013"/>
          <cell r="P1013"/>
          <cell r="Q1013"/>
          <cell r="R1013"/>
          <cell r="S1013"/>
          <cell r="T1013" t="str">
            <v>N</v>
          </cell>
          <cell r="U1013" t="str">
            <v>J</v>
          </cell>
          <cell r="V1013" t="str">
            <v>A124</v>
          </cell>
          <cell r="W1013" t="str">
            <v>Materiële vaste activa: Grond-, weg- en waterbouwkundige werken</v>
          </cell>
        </row>
        <row r="1014">
          <cell r="A1014">
            <v>7021105</v>
          </cell>
          <cell r="B1014" t="str">
            <v>Herinrichting Leusbroekerweg - 2023</v>
          </cell>
          <cell r="C1014" t="str">
            <v>K</v>
          </cell>
          <cell r="D1014">
            <v>2023</v>
          </cell>
          <cell r="E1014">
            <v>2099</v>
          </cell>
          <cell r="F1014">
            <v>0</v>
          </cell>
          <cell r="G1014" t="str">
            <v>K</v>
          </cell>
          <cell r="H1014"/>
          <cell r="I1014"/>
          <cell r="J1014">
            <v>7</v>
          </cell>
          <cell r="K1014">
            <v>0</v>
          </cell>
          <cell r="L1014"/>
          <cell r="M1014"/>
          <cell r="N1014"/>
          <cell r="O1014"/>
          <cell r="P1014"/>
          <cell r="Q1014"/>
          <cell r="R1014"/>
          <cell r="S1014"/>
          <cell r="T1014" t="str">
            <v>N</v>
          </cell>
          <cell r="U1014" t="str">
            <v>J</v>
          </cell>
          <cell r="V1014" t="str">
            <v>A124</v>
          </cell>
          <cell r="W1014" t="str">
            <v>Materiële vaste activa: Grond-, weg- en waterbouwkundige werken</v>
          </cell>
        </row>
        <row r="1015">
          <cell r="A1015">
            <v>7021106</v>
          </cell>
          <cell r="B1015" t="str">
            <v>Vervangen NIET-houten bruggen 60 jaar - 2024</v>
          </cell>
          <cell r="C1015" t="str">
            <v>K</v>
          </cell>
          <cell r="D1015">
            <v>2023</v>
          </cell>
          <cell r="E1015">
            <v>2099</v>
          </cell>
          <cell r="F1015">
            <v>0</v>
          </cell>
          <cell r="G1015" t="str">
            <v>K</v>
          </cell>
          <cell r="H1015"/>
          <cell r="I1015"/>
          <cell r="J1015">
            <v>7</v>
          </cell>
          <cell r="K1015">
            <v>0</v>
          </cell>
          <cell r="L1015"/>
          <cell r="M1015"/>
          <cell r="N1015"/>
          <cell r="O1015"/>
          <cell r="P1015"/>
          <cell r="Q1015"/>
          <cell r="R1015"/>
          <cell r="S1015"/>
          <cell r="T1015" t="str">
            <v>N</v>
          </cell>
          <cell r="U1015" t="str">
            <v>J</v>
          </cell>
          <cell r="V1015" t="str">
            <v>A124</v>
          </cell>
          <cell r="W1015" t="str">
            <v>Materiële vaste activa: Grond-, weg- en waterbouwkundige werken</v>
          </cell>
        </row>
        <row r="1016">
          <cell r="A1016">
            <v>7021107</v>
          </cell>
          <cell r="B1016" t="str">
            <v>Vervanging automaten vri's - 2024</v>
          </cell>
          <cell r="C1016" t="str">
            <v>K</v>
          </cell>
          <cell r="D1016">
            <v>2024</v>
          </cell>
          <cell r="E1016">
            <v>2099</v>
          </cell>
          <cell r="F1016">
            <v>0</v>
          </cell>
          <cell r="G1016" t="str">
            <v>K</v>
          </cell>
          <cell r="H1016"/>
          <cell r="I1016"/>
          <cell r="J1016">
            <v>7</v>
          </cell>
          <cell r="K1016">
            <v>0</v>
          </cell>
          <cell r="L1016"/>
          <cell r="M1016"/>
          <cell r="N1016"/>
          <cell r="O1016"/>
          <cell r="P1016"/>
          <cell r="Q1016"/>
          <cell r="R1016"/>
          <cell r="S1016"/>
          <cell r="T1016" t="str">
            <v>N</v>
          </cell>
          <cell r="U1016" t="str">
            <v>J</v>
          </cell>
          <cell r="V1016" t="str">
            <v>A124</v>
          </cell>
          <cell r="W1016" t="str">
            <v>Materiële vaste activa: Grond-, weg- en waterbouwkundige werken</v>
          </cell>
        </row>
        <row r="1017">
          <cell r="A1017">
            <v>7021108</v>
          </cell>
          <cell r="B1017" t="str">
            <v>Vervanging installaties vri's 2024</v>
          </cell>
          <cell r="C1017" t="str">
            <v>K</v>
          </cell>
          <cell r="D1017">
            <v>2024</v>
          </cell>
          <cell r="E1017">
            <v>2099</v>
          </cell>
          <cell r="F1017">
            <v>0</v>
          </cell>
          <cell r="G1017" t="str">
            <v>K</v>
          </cell>
          <cell r="H1017"/>
          <cell r="I1017"/>
          <cell r="J1017">
            <v>7</v>
          </cell>
          <cell r="K1017">
            <v>0</v>
          </cell>
          <cell r="L1017"/>
          <cell r="M1017"/>
          <cell r="N1017"/>
          <cell r="O1017"/>
          <cell r="P1017"/>
          <cell r="Q1017"/>
          <cell r="R1017"/>
          <cell r="S1017"/>
          <cell r="T1017" t="str">
            <v>N</v>
          </cell>
          <cell r="U1017" t="str">
            <v>J</v>
          </cell>
          <cell r="V1017" t="str">
            <v>A124</v>
          </cell>
          <cell r="W1017" t="str">
            <v>Materiële vaste activa: Grond-, weg- en waterbouwkundige werken</v>
          </cell>
        </row>
        <row r="1018">
          <cell r="A1018">
            <v>7021109</v>
          </cell>
          <cell r="B1018" t="str">
            <v>Voorb.krediet infrastruct. maatrgl Schuifplan 2025</v>
          </cell>
          <cell r="C1018" t="str">
            <v>K</v>
          </cell>
          <cell r="D1018">
            <v>2024</v>
          </cell>
          <cell r="E1018">
            <v>2099</v>
          </cell>
          <cell r="F1018">
            <v>0</v>
          </cell>
          <cell r="G1018" t="str">
            <v>K</v>
          </cell>
          <cell r="H1018"/>
          <cell r="I1018"/>
          <cell r="J1018">
            <v>7</v>
          </cell>
          <cell r="K1018">
            <v>0</v>
          </cell>
          <cell r="L1018"/>
          <cell r="M1018"/>
          <cell r="N1018"/>
          <cell r="O1018"/>
          <cell r="P1018"/>
          <cell r="Q1018"/>
          <cell r="R1018"/>
          <cell r="S1018"/>
          <cell r="T1018" t="str">
            <v>N</v>
          </cell>
          <cell r="U1018" t="str">
            <v>J</v>
          </cell>
          <cell r="V1018" t="str">
            <v>A124</v>
          </cell>
          <cell r="W1018" t="str">
            <v>Materiële vaste activa: Grond-, weg- en waterbouwkundige werken</v>
          </cell>
        </row>
        <row r="1019">
          <cell r="A1019">
            <v>7021110</v>
          </cell>
          <cell r="B1019" t="str">
            <v>Herinr. van Hardenbroeklaan-Pr. Frederiklaan 2024</v>
          </cell>
          <cell r="C1019" t="str">
            <v>K</v>
          </cell>
          <cell r="D1019">
            <v>2024</v>
          </cell>
          <cell r="E1019">
            <v>2099</v>
          </cell>
          <cell r="F1019">
            <v>0</v>
          </cell>
          <cell r="G1019" t="str">
            <v>K</v>
          </cell>
          <cell r="H1019"/>
          <cell r="I1019"/>
          <cell r="J1019">
            <v>7</v>
          </cell>
          <cell r="K1019">
            <v>0</v>
          </cell>
          <cell r="L1019"/>
          <cell r="M1019"/>
          <cell r="N1019"/>
          <cell r="O1019"/>
          <cell r="P1019"/>
          <cell r="Q1019"/>
          <cell r="R1019"/>
          <cell r="S1019"/>
          <cell r="T1019" t="str">
            <v>N</v>
          </cell>
          <cell r="U1019" t="str">
            <v>J</v>
          </cell>
          <cell r="V1019" t="str">
            <v>A124</v>
          </cell>
          <cell r="W1019" t="str">
            <v>Materiële vaste activa: Grond-, weg- en waterbouwkundige werken</v>
          </cell>
        </row>
        <row r="1020">
          <cell r="A1020">
            <v>7021113</v>
          </cell>
          <cell r="B1020" t="str">
            <v>Vervangen automaten VRI - 2025</v>
          </cell>
          <cell r="C1020" t="str">
            <v>K</v>
          </cell>
          <cell r="D1020">
            <v>2025</v>
          </cell>
          <cell r="E1020">
            <v>2099</v>
          </cell>
          <cell r="F1020">
            <v>0</v>
          </cell>
          <cell r="G1020" t="str">
            <v>K</v>
          </cell>
          <cell r="H1020"/>
          <cell r="I1020"/>
          <cell r="J1020">
            <v>7</v>
          </cell>
          <cell r="K1020">
            <v>0</v>
          </cell>
          <cell r="L1020"/>
          <cell r="M1020"/>
          <cell r="N1020"/>
          <cell r="O1020"/>
          <cell r="P1020"/>
          <cell r="Q1020"/>
          <cell r="R1020"/>
          <cell r="S1020"/>
          <cell r="T1020" t="str">
            <v>N</v>
          </cell>
          <cell r="U1020" t="str">
            <v>J</v>
          </cell>
          <cell r="V1020" t="str">
            <v>A124</v>
          </cell>
          <cell r="W1020" t="str">
            <v>Materiële vaste activa: Grond-, weg- en waterbouwkundige werken</v>
          </cell>
        </row>
        <row r="1021">
          <cell r="A1021">
            <v>7021114</v>
          </cell>
          <cell r="B1021" t="str">
            <v>Vervangen installaties VRI - 2025</v>
          </cell>
          <cell r="C1021" t="str">
            <v>K</v>
          </cell>
          <cell r="D1021">
            <v>2025</v>
          </cell>
          <cell r="E1021">
            <v>2099</v>
          </cell>
          <cell r="F1021">
            <v>0</v>
          </cell>
          <cell r="G1021" t="str">
            <v>K</v>
          </cell>
          <cell r="H1021"/>
          <cell r="I1021"/>
          <cell r="J1021">
            <v>7</v>
          </cell>
          <cell r="K1021">
            <v>0</v>
          </cell>
          <cell r="L1021"/>
          <cell r="M1021"/>
          <cell r="N1021"/>
          <cell r="O1021"/>
          <cell r="P1021"/>
          <cell r="Q1021"/>
          <cell r="R1021"/>
          <cell r="S1021"/>
          <cell r="T1021" t="str">
            <v>N</v>
          </cell>
          <cell r="U1021" t="str">
            <v>J</v>
          </cell>
          <cell r="V1021" t="str">
            <v>A124</v>
          </cell>
          <cell r="W1021" t="str">
            <v>Materiële vaste activa: Grond-, weg- en waterbouwkundige werken</v>
          </cell>
        </row>
        <row r="1022">
          <cell r="A1022">
            <v>7021115</v>
          </cell>
          <cell r="B1022" t="str">
            <v>Wegen openbare ruimte De Plantage 2024</v>
          </cell>
          <cell r="C1022" t="str">
            <v>K</v>
          </cell>
          <cell r="D1022">
            <v>2024</v>
          </cell>
          <cell r="E1022">
            <v>2099</v>
          </cell>
          <cell r="F1022">
            <v>0</v>
          </cell>
          <cell r="G1022" t="str">
            <v>K</v>
          </cell>
          <cell r="H1022"/>
          <cell r="I1022"/>
          <cell r="J1022">
            <v>7</v>
          </cell>
          <cell r="K1022">
            <v>0</v>
          </cell>
          <cell r="L1022"/>
          <cell r="M1022"/>
          <cell r="N1022"/>
          <cell r="O1022"/>
          <cell r="P1022"/>
          <cell r="Q1022"/>
          <cell r="R1022"/>
          <cell r="S1022"/>
          <cell r="T1022" t="str">
            <v>N</v>
          </cell>
          <cell r="U1022" t="str">
            <v>J</v>
          </cell>
          <cell r="V1022" t="str">
            <v>A124</v>
          </cell>
          <cell r="W1022" t="str">
            <v>Materiële vaste activa: Grond-, weg- en waterbouwkundige werken</v>
          </cell>
        </row>
        <row r="1023">
          <cell r="A1023">
            <v>7021119</v>
          </cell>
          <cell r="B1023" t="str">
            <v>Veegmachine tgv uitbreiding BOR - 2024</v>
          </cell>
          <cell r="C1023" t="str">
            <v>K</v>
          </cell>
          <cell r="D1023">
            <v>2024</v>
          </cell>
          <cell r="E1023">
            <v>2099</v>
          </cell>
          <cell r="F1023">
            <v>0</v>
          </cell>
          <cell r="G1023" t="str">
            <v>K</v>
          </cell>
          <cell r="H1023"/>
          <cell r="I1023"/>
          <cell r="J1023">
            <v>7</v>
          </cell>
          <cell r="K1023">
            <v>0</v>
          </cell>
          <cell r="L1023"/>
          <cell r="M1023"/>
          <cell r="N1023"/>
          <cell r="O1023"/>
          <cell r="P1023"/>
          <cell r="Q1023"/>
          <cell r="R1023"/>
          <cell r="S1023"/>
          <cell r="T1023" t="str">
            <v>N</v>
          </cell>
          <cell r="U1023" t="str">
            <v>J</v>
          </cell>
          <cell r="V1023" t="str">
            <v>A126</v>
          </cell>
          <cell r="W1023" t="str">
            <v>Materiële vaste activa: Machines, apparaten en installaties</v>
          </cell>
        </row>
        <row r="1024">
          <cell r="A1024">
            <v>7021122</v>
          </cell>
          <cell r="B1024" t="str">
            <v>Bestelauto zwerfvuil tgv uitbreiding BOR - 2024</v>
          </cell>
          <cell r="C1024" t="str">
            <v>K</v>
          </cell>
          <cell r="D1024">
            <v>2024</v>
          </cell>
          <cell r="E1024">
            <v>2099</v>
          </cell>
          <cell r="F1024">
            <v>0</v>
          </cell>
          <cell r="G1024" t="str">
            <v>K</v>
          </cell>
          <cell r="H1024"/>
          <cell r="I1024"/>
          <cell r="J1024">
            <v>7</v>
          </cell>
          <cell r="K1024">
            <v>0</v>
          </cell>
          <cell r="L1024"/>
          <cell r="M1024"/>
          <cell r="N1024"/>
          <cell r="O1024"/>
          <cell r="P1024"/>
          <cell r="Q1024"/>
          <cell r="R1024"/>
          <cell r="S1024"/>
          <cell r="T1024" t="str">
            <v>N</v>
          </cell>
          <cell r="U1024" t="str">
            <v>J</v>
          </cell>
          <cell r="V1024" t="str">
            <v>A125</v>
          </cell>
          <cell r="W1024" t="str">
            <v>Materiële vaste activa: Vervoermiddelen</v>
          </cell>
        </row>
        <row r="1025">
          <cell r="A1025">
            <v>7021123</v>
          </cell>
          <cell r="B1025" t="str">
            <v>Renovatie Lockhorsterbrug 2025</v>
          </cell>
          <cell r="C1025" t="str">
            <v>K</v>
          </cell>
          <cell r="D1025">
            <v>2025</v>
          </cell>
          <cell r="E1025">
            <v>2099</v>
          </cell>
          <cell r="F1025">
            <v>0</v>
          </cell>
          <cell r="G1025" t="str">
            <v>K</v>
          </cell>
          <cell r="H1025"/>
          <cell r="I1025"/>
          <cell r="J1025">
            <v>7</v>
          </cell>
          <cell r="K1025">
            <v>0</v>
          </cell>
          <cell r="L1025"/>
          <cell r="M1025"/>
          <cell r="N1025"/>
          <cell r="O1025"/>
          <cell r="P1025"/>
          <cell r="Q1025"/>
          <cell r="R1025"/>
          <cell r="S1025"/>
          <cell r="T1025" t="str">
            <v>N</v>
          </cell>
          <cell r="U1025" t="str">
            <v>J</v>
          </cell>
          <cell r="V1025" t="str">
            <v>A124</v>
          </cell>
          <cell r="W1025" t="str">
            <v>Materiële vaste activa: Grond-, weg- en waterbouwkundige werken</v>
          </cell>
        </row>
        <row r="1026">
          <cell r="A1026">
            <v>7021124</v>
          </cell>
          <cell r="B1026" t="str">
            <v>Wijkrenovatie Hamersveld-Nieuw fase 1 - 2025</v>
          </cell>
          <cell r="C1026" t="str">
            <v>K</v>
          </cell>
          <cell r="D1026">
            <v>2025</v>
          </cell>
          <cell r="E1026">
            <v>2099</v>
          </cell>
          <cell r="F1026">
            <v>0</v>
          </cell>
          <cell r="G1026" t="str">
            <v>K</v>
          </cell>
          <cell r="H1026"/>
          <cell r="I1026"/>
          <cell r="J1026">
            <v>7</v>
          </cell>
          <cell r="K1026">
            <v>0</v>
          </cell>
          <cell r="L1026"/>
          <cell r="M1026"/>
          <cell r="N1026"/>
          <cell r="O1026"/>
          <cell r="P1026"/>
          <cell r="Q1026"/>
          <cell r="R1026"/>
          <cell r="S1026"/>
          <cell r="T1026" t="str">
            <v>N</v>
          </cell>
          <cell r="U1026" t="str">
            <v>J</v>
          </cell>
          <cell r="V1026" t="str">
            <v>A124</v>
          </cell>
          <cell r="W1026" t="str">
            <v>Materiële vaste activa: Grond-, weg- en waterbouwkundige werken</v>
          </cell>
        </row>
        <row r="1027">
          <cell r="A1027">
            <v>7021125</v>
          </cell>
          <cell r="B1027" t="str">
            <v xml:space="preserve">Vervangen NIET houten bruggen - 2025_x000D_
</v>
          </cell>
          <cell r="C1027" t="str">
            <v>K</v>
          </cell>
          <cell r="D1027">
            <v>2025</v>
          </cell>
          <cell r="E1027">
            <v>2099</v>
          </cell>
          <cell r="F1027">
            <v>0</v>
          </cell>
          <cell r="G1027" t="str">
            <v>K</v>
          </cell>
          <cell r="H1027"/>
          <cell r="I1027"/>
          <cell r="J1027">
            <v>7</v>
          </cell>
          <cell r="K1027">
            <v>0</v>
          </cell>
          <cell r="L1027"/>
          <cell r="M1027"/>
          <cell r="N1027"/>
          <cell r="O1027"/>
          <cell r="P1027"/>
          <cell r="Q1027"/>
          <cell r="R1027"/>
          <cell r="S1027"/>
          <cell r="T1027" t="str">
            <v>N</v>
          </cell>
          <cell r="U1027" t="str">
            <v>J</v>
          </cell>
          <cell r="V1027" t="str">
            <v>A124</v>
          </cell>
          <cell r="W1027" t="str">
            <v>Materiële vaste activa: Grond-, weg- en waterbouwkundige werken</v>
          </cell>
        </row>
        <row r="1028">
          <cell r="A1028">
            <v>7021128</v>
          </cell>
          <cell r="B1028" t="str">
            <v>Aanpassing wegen bij Hoefijzer 18 - 2025</v>
          </cell>
          <cell r="C1028" t="str">
            <v>K</v>
          </cell>
          <cell r="D1028">
            <v>2025</v>
          </cell>
          <cell r="E1028">
            <v>2099</v>
          </cell>
          <cell r="F1028">
            <v>0</v>
          </cell>
          <cell r="G1028" t="str">
            <v>K</v>
          </cell>
          <cell r="H1028"/>
          <cell r="I1028"/>
          <cell r="J1028">
            <v>7</v>
          </cell>
          <cell r="K1028">
            <v>0</v>
          </cell>
          <cell r="L1028"/>
          <cell r="M1028"/>
          <cell r="N1028"/>
          <cell r="O1028"/>
          <cell r="P1028"/>
          <cell r="Q1028"/>
          <cell r="R1028"/>
          <cell r="S1028"/>
          <cell r="T1028" t="str">
            <v>N</v>
          </cell>
          <cell r="U1028" t="str">
            <v>J</v>
          </cell>
          <cell r="V1028" t="str">
            <v>A124</v>
          </cell>
          <cell r="W1028" t="str">
            <v>Materiële vaste activa: Grond-, weg- en waterbouwkundige werken</v>
          </cell>
        </row>
        <row r="1029">
          <cell r="A1029">
            <v>7021129</v>
          </cell>
          <cell r="B1029" t="str">
            <v>Camerasysteem Hamersveldseweg Zuid - 2025</v>
          </cell>
          <cell r="C1029" t="str">
            <v>K</v>
          </cell>
          <cell r="D1029">
            <v>2025</v>
          </cell>
          <cell r="E1029">
            <v>2099</v>
          </cell>
          <cell r="F1029">
            <v>0</v>
          </cell>
          <cell r="G1029" t="str">
            <v>K</v>
          </cell>
          <cell r="H1029"/>
          <cell r="I1029"/>
          <cell r="J1029">
            <v>7</v>
          </cell>
          <cell r="K1029">
            <v>0</v>
          </cell>
          <cell r="L1029"/>
          <cell r="M1029"/>
          <cell r="N1029"/>
          <cell r="O1029"/>
          <cell r="P1029"/>
          <cell r="Q1029"/>
          <cell r="R1029"/>
          <cell r="S1029"/>
          <cell r="T1029" t="str">
            <v>N</v>
          </cell>
          <cell r="U1029" t="str">
            <v>J</v>
          </cell>
          <cell r="V1029" t="str">
            <v>A124</v>
          </cell>
          <cell r="W1029" t="str">
            <v>Materiële vaste activa: Grond-, weg- en waterbouwkundige werken</v>
          </cell>
        </row>
        <row r="1030">
          <cell r="A1030">
            <v>7032001</v>
          </cell>
          <cell r="B1030" t="str">
            <v>Hart van Leusden – voorbereidingskrediet - 2017</v>
          </cell>
          <cell r="C1030" t="str">
            <v>K</v>
          </cell>
          <cell r="D1030">
            <v>2017</v>
          </cell>
          <cell r="E1030">
            <v>2018</v>
          </cell>
          <cell r="F1030">
            <v>1</v>
          </cell>
          <cell r="G1030" t="str">
            <v>K</v>
          </cell>
          <cell r="H1030"/>
          <cell r="I1030"/>
          <cell r="J1030">
            <v>7</v>
          </cell>
          <cell r="K1030">
            <v>0</v>
          </cell>
          <cell r="L1030"/>
          <cell r="M1030"/>
          <cell r="N1030"/>
          <cell r="O1030"/>
          <cell r="P1030"/>
          <cell r="Q1030"/>
          <cell r="R1030"/>
          <cell r="S1030"/>
          <cell r="T1030" t="str">
            <v>N</v>
          </cell>
          <cell r="U1030" t="str">
            <v>N</v>
          </cell>
          <cell r="V1030" t="str">
            <v>A112</v>
          </cell>
          <cell r="W1030" t="str">
            <v>Immateriële vaste activa: Kosten onderzoek en ontwikkeling voor een bepaald actief</v>
          </cell>
        </row>
        <row r="1031">
          <cell r="A1031">
            <v>7032002</v>
          </cell>
          <cell r="B1031" t="str">
            <v>Budget strategische verwervingen - 2020</v>
          </cell>
          <cell r="C1031" t="str">
            <v>K</v>
          </cell>
          <cell r="D1031">
            <v>2020</v>
          </cell>
          <cell r="E1031">
            <v>2099</v>
          </cell>
          <cell r="F1031">
            <v>0</v>
          </cell>
          <cell r="G1031" t="str">
            <v>K</v>
          </cell>
          <cell r="H1031"/>
          <cell r="I1031"/>
          <cell r="J1031">
            <v>7</v>
          </cell>
          <cell r="K1031">
            <v>0</v>
          </cell>
          <cell r="L1031"/>
          <cell r="M1031"/>
          <cell r="N1031"/>
          <cell r="O1031"/>
          <cell r="P1031"/>
          <cell r="Q1031"/>
          <cell r="R1031"/>
          <cell r="S1031"/>
          <cell r="T1031" t="str">
            <v>N</v>
          </cell>
          <cell r="U1031" t="str">
            <v>J</v>
          </cell>
          <cell r="V1031" t="str">
            <v>A121</v>
          </cell>
          <cell r="W1031" t="str">
            <v>Materiële vaste activa: Gronden en terreinen</v>
          </cell>
        </row>
        <row r="1032">
          <cell r="A1032">
            <v>7040006</v>
          </cell>
          <cell r="B1032" t="str">
            <v>App.recht gemeentehuis (grond) 2017 *VERVALLEN*</v>
          </cell>
          <cell r="C1032" t="str">
            <v>K</v>
          </cell>
          <cell r="D1032">
            <v>2017</v>
          </cell>
          <cell r="E1032">
            <v>2017</v>
          </cell>
          <cell r="F1032">
            <v>2</v>
          </cell>
          <cell r="G1032" t="str">
            <v>K</v>
          </cell>
          <cell r="H1032"/>
          <cell r="I1032"/>
          <cell r="J1032">
            <v>7</v>
          </cell>
          <cell r="K1032">
            <v>0</v>
          </cell>
          <cell r="L1032"/>
          <cell r="M1032"/>
          <cell r="N1032"/>
          <cell r="O1032"/>
          <cell r="P1032"/>
          <cell r="Q1032"/>
          <cell r="R1032"/>
          <cell r="S1032"/>
          <cell r="T1032" t="str">
            <v>N</v>
          </cell>
          <cell r="U1032" t="str">
            <v>N</v>
          </cell>
          <cell r="V1032"/>
          <cell r="W1032"/>
        </row>
        <row r="1033">
          <cell r="A1033">
            <v>7040224</v>
          </cell>
          <cell r="B1033" t="str">
            <v>Aanpassing koeling serverruimte HvL - 2024</v>
          </cell>
          <cell r="C1033" t="str">
            <v>K</v>
          </cell>
          <cell r="D1033">
            <v>2024</v>
          </cell>
          <cell r="E1033">
            <v>2099</v>
          </cell>
          <cell r="F1033">
            <v>0</v>
          </cell>
          <cell r="G1033" t="str">
            <v>K</v>
          </cell>
          <cell r="H1033"/>
          <cell r="I1033"/>
          <cell r="J1033">
            <v>7</v>
          </cell>
          <cell r="K1033">
            <v>0</v>
          </cell>
          <cell r="L1033"/>
          <cell r="M1033"/>
          <cell r="N1033"/>
          <cell r="O1033"/>
          <cell r="P1033"/>
          <cell r="Q1033"/>
          <cell r="R1033"/>
          <cell r="S1033"/>
          <cell r="T1033" t="str">
            <v>N</v>
          </cell>
          <cell r="U1033" t="str">
            <v>J</v>
          </cell>
          <cell r="V1033" t="str">
            <v>A123</v>
          </cell>
          <cell r="W1033" t="str">
            <v>Materiële vaste activa: Bedrijfsgebouwen</v>
          </cell>
        </row>
        <row r="1034">
          <cell r="A1034">
            <v>7042001</v>
          </cell>
          <cell r="B1034" t="str">
            <v>Aanschaf meubilair groep 6 Het Christal - 2017</v>
          </cell>
          <cell r="C1034" t="str">
            <v>K</v>
          </cell>
          <cell r="D1034">
            <v>2017</v>
          </cell>
          <cell r="E1034">
            <v>2099</v>
          </cell>
          <cell r="F1034">
            <v>1</v>
          </cell>
          <cell r="G1034" t="str">
            <v>K</v>
          </cell>
          <cell r="H1034"/>
          <cell r="I1034"/>
          <cell r="J1034">
            <v>7</v>
          </cell>
          <cell r="K1034">
            <v>0</v>
          </cell>
          <cell r="L1034"/>
          <cell r="M1034"/>
          <cell r="N1034"/>
          <cell r="O1034"/>
          <cell r="P1034"/>
          <cell r="Q1034"/>
          <cell r="R1034"/>
          <cell r="S1034"/>
          <cell r="T1034" t="str">
            <v>N</v>
          </cell>
          <cell r="U1034" t="str">
            <v>N</v>
          </cell>
          <cell r="V1034" t="str">
            <v>A129</v>
          </cell>
          <cell r="W1034" t="str">
            <v>Materiële vaste activa: Overig</v>
          </cell>
        </row>
        <row r="1035">
          <cell r="A1035">
            <v>7042002</v>
          </cell>
          <cell r="B1035" t="str">
            <v>Uitv.krediet IKC Berkelwijk, onderwijskundig 2018</v>
          </cell>
          <cell r="C1035" t="str">
            <v>K</v>
          </cell>
          <cell r="D1035">
            <v>2018</v>
          </cell>
          <cell r="E1035">
            <v>2099</v>
          </cell>
          <cell r="F1035">
            <v>0</v>
          </cell>
          <cell r="G1035" t="str">
            <v>K</v>
          </cell>
          <cell r="H1035"/>
          <cell r="I1035"/>
          <cell r="J1035">
            <v>7</v>
          </cell>
          <cell r="K1035">
            <v>0</v>
          </cell>
          <cell r="L1035"/>
          <cell r="M1035"/>
          <cell r="N1035"/>
          <cell r="O1035"/>
          <cell r="P1035"/>
          <cell r="Q1035"/>
          <cell r="R1035"/>
          <cell r="S1035"/>
          <cell r="T1035" t="str">
            <v>N</v>
          </cell>
          <cell r="U1035" t="str">
            <v>J</v>
          </cell>
          <cell r="V1035" t="str">
            <v>A123</v>
          </cell>
          <cell r="W1035" t="str">
            <v>Materiële vaste activa: Bedrijfsgebouwen</v>
          </cell>
        </row>
        <row r="1036">
          <cell r="A1036">
            <v>7042003</v>
          </cell>
          <cell r="B1036" t="str">
            <v>Uitv.krediet IKC Berkelwijk, duurzaamheid 2018</v>
          </cell>
          <cell r="C1036" t="str">
            <v>K</v>
          </cell>
          <cell r="D1036">
            <v>2018</v>
          </cell>
          <cell r="E1036">
            <v>2099</v>
          </cell>
          <cell r="F1036">
            <v>1</v>
          </cell>
          <cell r="G1036" t="str">
            <v>K</v>
          </cell>
          <cell r="H1036"/>
          <cell r="I1036"/>
          <cell r="J1036">
            <v>7</v>
          </cell>
          <cell r="K1036">
            <v>0</v>
          </cell>
          <cell r="L1036"/>
          <cell r="M1036"/>
          <cell r="N1036"/>
          <cell r="O1036"/>
          <cell r="P1036"/>
          <cell r="Q1036"/>
          <cell r="R1036"/>
          <cell r="S1036"/>
          <cell r="T1036" t="str">
            <v>N</v>
          </cell>
          <cell r="U1036" t="str">
            <v>J</v>
          </cell>
          <cell r="V1036" t="str">
            <v>A123</v>
          </cell>
          <cell r="W1036" t="str">
            <v>Materiële vaste activa: Bedrijfsgebouwen</v>
          </cell>
        </row>
        <row r="1037">
          <cell r="A1037">
            <v>7042004</v>
          </cell>
          <cell r="B1037" t="str">
            <v>Uitv.kred. IKC Berkelwijk, BSO/exp.centr. 2018</v>
          </cell>
          <cell r="C1037" t="str">
            <v>K</v>
          </cell>
          <cell r="D1037">
            <v>2018</v>
          </cell>
          <cell r="E1037">
            <v>2099</v>
          </cell>
          <cell r="F1037">
            <v>0</v>
          </cell>
          <cell r="G1037" t="str">
            <v>K</v>
          </cell>
          <cell r="H1037"/>
          <cell r="I1037"/>
          <cell r="J1037">
            <v>7</v>
          </cell>
          <cell r="K1037">
            <v>0</v>
          </cell>
          <cell r="L1037"/>
          <cell r="M1037"/>
          <cell r="N1037"/>
          <cell r="O1037"/>
          <cell r="P1037"/>
          <cell r="Q1037"/>
          <cell r="R1037"/>
          <cell r="S1037"/>
          <cell r="T1037" t="str">
            <v>N</v>
          </cell>
          <cell r="U1037" t="str">
            <v>J</v>
          </cell>
          <cell r="V1037" t="str">
            <v>A123</v>
          </cell>
          <cell r="W1037" t="str">
            <v>Materiële vaste activa: Bedrijfsgebouwen</v>
          </cell>
        </row>
        <row r="1038">
          <cell r="A1038">
            <v>7042005</v>
          </cell>
          <cell r="B1038" t="str">
            <v>Uitv.kred. IKC Berkelwijk, Sloop/bouwr. maken 2018</v>
          </cell>
          <cell r="C1038" t="str">
            <v>K</v>
          </cell>
          <cell r="D1038">
            <v>2018</v>
          </cell>
          <cell r="E1038">
            <v>2099</v>
          </cell>
          <cell r="F1038">
            <v>2</v>
          </cell>
          <cell r="G1038" t="str">
            <v>K</v>
          </cell>
          <cell r="H1038"/>
          <cell r="I1038"/>
          <cell r="J1038">
            <v>7</v>
          </cell>
          <cell r="K1038">
            <v>0</v>
          </cell>
          <cell r="L1038"/>
          <cell r="M1038"/>
          <cell r="N1038"/>
          <cell r="O1038"/>
          <cell r="P1038"/>
          <cell r="Q1038"/>
          <cell r="R1038"/>
          <cell r="S1038"/>
          <cell r="T1038" t="str">
            <v>N</v>
          </cell>
          <cell r="U1038" t="str">
            <v>N</v>
          </cell>
          <cell r="V1038" t="str">
            <v>A123</v>
          </cell>
          <cell r="W1038" t="str">
            <v>Materiële vaste activa: Bedrijfsgebouwen</v>
          </cell>
        </row>
        <row r="1039">
          <cell r="A1039">
            <v>7042006</v>
          </cell>
          <cell r="B1039" t="str">
            <v>Voorbereidingskosten ruimtelijke projecten 2018</v>
          </cell>
          <cell r="C1039" t="str">
            <v>K</v>
          </cell>
          <cell r="D1039">
            <v>2018</v>
          </cell>
          <cell r="E1039">
            <v>2099</v>
          </cell>
          <cell r="F1039">
            <v>0</v>
          </cell>
          <cell r="G1039" t="str">
            <v>K</v>
          </cell>
          <cell r="H1039"/>
          <cell r="I1039"/>
          <cell r="J1039">
            <v>7</v>
          </cell>
          <cell r="K1039">
            <v>0</v>
          </cell>
          <cell r="L1039"/>
          <cell r="M1039"/>
          <cell r="N1039"/>
          <cell r="O1039"/>
          <cell r="P1039"/>
          <cell r="Q1039"/>
          <cell r="R1039"/>
          <cell r="S1039"/>
          <cell r="T1039" t="str">
            <v>N</v>
          </cell>
          <cell r="U1039" t="str">
            <v>J</v>
          </cell>
          <cell r="V1039" t="str">
            <v>A112</v>
          </cell>
          <cell r="W1039" t="str">
            <v>Immateriële vaste activa: Kosten onderzoek en ontwikkeling voor een bepaald actief</v>
          </cell>
        </row>
        <row r="1040">
          <cell r="A1040">
            <v>7042007</v>
          </cell>
          <cell r="B1040" t="str">
            <v>Voorbereid.kred. Uitbr. MFC Atria 2 lokalen - 2019</v>
          </cell>
          <cell r="C1040" t="str">
            <v>K</v>
          </cell>
          <cell r="D1040">
            <v>2019</v>
          </cell>
          <cell r="E1040">
            <v>2099</v>
          </cell>
          <cell r="F1040">
            <v>1</v>
          </cell>
          <cell r="G1040" t="str">
            <v>K</v>
          </cell>
          <cell r="H1040"/>
          <cell r="I1040"/>
          <cell r="J1040">
            <v>7</v>
          </cell>
          <cell r="K1040">
            <v>0</v>
          </cell>
          <cell r="L1040"/>
          <cell r="M1040"/>
          <cell r="N1040"/>
          <cell r="O1040"/>
          <cell r="P1040"/>
          <cell r="Q1040"/>
          <cell r="R1040"/>
          <cell r="S1040"/>
          <cell r="T1040" t="str">
            <v>N</v>
          </cell>
          <cell r="U1040" t="str">
            <v>N</v>
          </cell>
          <cell r="V1040" t="str">
            <v>A123</v>
          </cell>
          <cell r="W1040" t="str">
            <v>Materiële vaste activa: Bedrijfsgebouwen</v>
          </cell>
        </row>
        <row r="1041">
          <cell r="A1041">
            <v>7042008</v>
          </cell>
          <cell r="B1041" t="str">
            <v>Voorbereidingskrediet IKC Groenhouten - 2019</v>
          </cell>
          <cell r="C1041" t="str">
            <v>K</v>
          </cell>
          <cell r="D1041">
            <v>2019</v>
          </cell>
          <cell r="E1041">
            <v>2099</v>
          </cell>
          <cell r="F1041">
            <v>0</v>
          </cell>
          <cell r="G1041" t="str">
            <v>K</v>
          </cell>
          <cell r="H1041"/>
          <cell r="I1041"/>
          <cell r="J1041">
            <v>7</v>
          </cell>
          <cell r="K1041">
            <v>0</v>
          </cell>
          <cell r="L1041"/>
          <cell r="M1041"/>
          <cell r="N1041"/>
          <cell r="O1041"/>
          <cell r="P1041"/>
          <cell r="Q1041"/>
          <cell r="R1041"/>
          <cell r="S1041"/>
          <cell r="T1041" t="str">
            <v>N</v>
          </cell>
          <cell r="U1041" t="str">
            <v>J</v>
          </cell>
          <cell r="V1041" t="str">
            <v>A123</v>
          </cell>
          <cell r="W1041" t="str">
            <v>Materiële vaste activa: Bedrijfsgebouwen</v>
          </cell>
        </row>
        <row r="1042">
          <cell r="A1042">
            <v>7042009</v>
          </cell>
          <cell r="B1042" t="str">
            <v>Voorbereidingskrediet MKC ‘t Ronde - 2019</v>
          </cell>
          <cell r="C1042" t="str">
            <v>K</v>
          </cell>
          <cell r="D1042">
            <v>2019</v>
          </cell>
          <cell r="E1042">
            <v>2099</v>
          </cell>
          <cell r="F1042">
            <v>1</v>
          </cell>
          <cell r="G1042" t="str">
            <v>K</v>
          </cell>
          <cell r="H1042"/>
          <cell r="I1042"/>
          <cell r="J1042">
            <v>7</v>
          </cell>
          <cell r="K1042">
            <v>0</v>
          </cell>
          <cell r="L1042"/>
          <cell r="M1042"/>
          <cell r="N1042"/>
          <cell r="O1042"/>
          <cell r="P1042"/>
          <cell r="Q1042"/>
          <cell r="R1042"/>
          <cell r="S1042"/>
          <cell r="T1042" t="str">
            <v>N</v>
          </cell>
          <cell r="U1042" t="str">
            <v>N</v>
          </cell>
          <cell r="V1042" t="str">
            <v>A123</v>
          </cell>
          <cell r="W1042" t="str">
            <v>Materiële vaste activa: Bedrijfsgebouwen</v>
          </cell>
        </row>
        <row r="1043">
          <cell r="A1043">
            <v>7042010</v>
          </cell>
          <cell r="B1043" t="str">
            <v>Uitvoeringskrediet Uitbreiding MFC Atria - 2020</v>
          </cell>
          <cell r="C1043" t="str">
            <v>K</v>
          </cell>
          <cell r="D1043">
            <v>2020</v>
          </cell>
          <cell r="E1043">
            <v>2022</v>
          </cell>
          <cell r="F1043">
            <v>1</v>
          </cell>
          <cell r="G1043" t="str">
            <v>K</v>
          </cell>
          <cell r="H1043"/>
          <cell r="I1043"/>
          <cell r="J1043">
            <v>7</v>
          </cell>
          <cell r="K1043">
            <v>0</v>
          </cell>
          <cell r="L1043"/>
          <cell r="M1043"/>
          <cell r="N1043"/>
          <cell r="O1043"/>
          <cell r="P1043"/>
          <cell r="Q1043"/>
          <cell r="R1043"/>
          <cell r="S1043"/>
          <cell r="T1043" t="str">
            <v>N</v>
          </cell>
          <cell r="U1043" t="str">
            <v>J</v>
          </cell>
          <cell r="V1043" t="str">
            <v>A123</v>
          </cell>
          <cell r="W1043" t="str">
            <v>Materiële vaste activa: Bedrijfsgebouwen</v>
          </cell>
        </row>
        <row r="1044">
          <cell r="A1044">
            <v>7042011</v>
          </cell>
          <cell r="B1044" t="str">
            <v>Uitv. Kred. MKC ’t Ronde onderwijskundig - 2020</v>
          </cell>
          <cell r="C1044" t="str">
            <v>K</v>
          </cell>
          <cell r="D1044">
            <v>2020</v>
          </cell>
          <cell r="E1044">
            <v>2099</v>
          </cell>
          <cell r="F1044">
            <v>1</v>
          </cell>
          <cell r="G1044" t="str">
            <v>K</v>
          </cell>
          <cell r="H1044"/>
          <cell r="I1044"/>
          <cell r="J1044">
            <v>7</v>
          </cell>
          <cell r="K1044">
            <v>0</v>
          </cell>
          <cell r="L1044"/>
          <cell r="M1044"/>
          <cell r="N1044"/>
          <cell r="O1044"/>
          <cell r="P1044"/>
          <cell r="Q1044"/>
          <cell r="R1044"/>
          <cell r="S1044"/>
          <cell r="T1044" t="str">
            <v>N</v>
          </cell>
          <cell r="U1044" t="str">
            <v>J</v>
          </cell>
          <cell r="V1044" t="str">
            <v>A123</v>
          </cell>
          <cell r="W1044" t="str">
            <v>Materiële vaste activa: Bedrijfsgebouwen</v>
          </cell>
        </row>
        <row r="1045">
          <cell r="A1045">
            <v>7042012</v>
          </cell>
          <cell r="B1045" t="str">
            <v>Uitv. Kred. MKC ’t Ronde tijdelijke huisv. 2020</v>
          </cell>
          <cell r="C1045" t="str">
            <v>K</v>
          </cell>
          <cell r="D1045">
            <v>2020</v>
          </cell>
          <cell r="E1045">
            <v>2099</v>
          </cell>
          <cell r="F1045">
            <v>0</v>
          </cell>
          <cell r="G1045" t="str">
            <v>K</v>
          </cell>
          <cell r="H1045"/>
          <cell r="I1045"/>
          <cell r="J1045">
            <v>7</v>
          </cell>
          <cell r="K1045">
            <v>0</v>
          </cell>
          <cell r="L1045"/>
          <cell r="M1045"/>
          <cell r="N1045"/>
          <cell r="O1045"/>
          <cell r="P1045"/>
          <cell r="Q1045"/>
          <cell r="R1045"/>
          <cell r="S1045"/>
          <cell r="T1045" t="str">
            <v>N</v>
          </cell>
          <cell r="U1045" t="str">
            <v>J</v>
          </cell>
          <cell r="V1045" t="str">
            <v>A123</v>
          </cell>
          <cell r="W1045" t="str">
            <v>Materiële vaste activa: Bedrijfsgebouwen</v>
          </cell>
        </row>
        <row r="1046">
          <cell r="A1046">
            <v>7042013</v>
          </cell>
          <cell r="B1046" t="str">
            <v>Uitv. Kred. MKC ’t Ronde duurzaamheid - 2020</v>
          </cell>
          <cell r="C1046" t="str">
            <v>K</v>
          </cell>
          <cell r="D1046">
            <v>2020</v>
          </cell>
          <cell r="E1046">
            <v>2021</v>
          </cell>
          <cell r="F1046">
            <v>1</v>
          </cell>
          <cell r="G1046" t="str">
            <v>K</v>
          </cell>
          <cell r="H1046"/>
          <cell r="I1046"/>
          <cell r="J1046">
            <v>7</v>
          </cell>
          <cell r="K1046">
            <v>0</v>
          </cell>
          <cell r="L1046"/>
          <cell r="M1046"/>
          <cell r="N1046"/>
          <cell r="O1046"/>
          <cell r="P1046"/>
          <cell r="Q1046"/>
          <cell r="R1046"/>
          <cell r="S1046"/>
          <cell r="T1046" t="str">
            <v>N</v>
          </cell>
          <cell r="U1046" t="str">
            <v>J</v>
          </cell>
          <cell r="V1046" t="str">
            <v>A123</v>
          </cell>
          <cell r="W1046" t="str">
            <v>Materiële vaste activa: Bedrijfsgebouwen</v>
          </cell>
        </row>
        <row r="1047">
          <cell r="A1047">
            <v>7042014</v>
          </cell>
          <cell r="B1047" t="str">
            <v>Uitv. Kred. MKC ’t Ronde buitensch. opvang 2020</v>
          </cell>
          <cell r="C1047" t="str">
            <v>K</v>
          </cell>
          <cell r="D1047">
            <v>2020</v>
          </cell>
          <cell r="E1047">
            <v>2022</v>
          </cell>
          <cell r="F1047">
            <v>1</v>
          </cell>
          <cell r="G1047" t="str">
            <v>K</v>
          </cell>
          <cell r="H1047"/>
          <cell r="I1047"/>
          <cell r="J1047">
            <v>7</v>
          </cell>
          <cell r="K1047">
            <v>0</v>
          </cell>
          <cell r="L1047"/>
          <cell r="M1047"/>
          <cell r="N1047"/>
          <cell r="O1047"/>
          <cell r="P1047"/>
          <cell r="Q1047"/>
          <cell r="R1047"/>
          <cell r="S1047"/>
          <cell r="T1047" t="str">
            <v>N</v>
          </cell>
          <cell r="U1047" t="str">
            <v>J</v>
          </cell>
          <cell r="V1047" t="str">
            <v>A123</v>
          </cell>
          <cell r="W1047" t="str">
            <v>Materiële vaste activa: Bedrijfsgebouwen</v>
          </cell>
        </row>
        <row r="1048">
          <cell r="A1048">
            <v>7042015</v>
          </cell>
          <cell r="B1048" t="str">
            <v>Uitv. Kred. IKC Groenhouten onderwijskundig 2021</v>
          </cell>
          <cell r="C1048" t="str">
            <v>K</v>
          </cell>
          <cell r="D1048">
            <v>2021</v>
          </cell>
          <cell r="E1048">
            <v>2099</v>
          </cell>
          <cell r="F1048">
            <v>0</v>
          </cell>
          <cell r="G1048" t="str">
            <v>K</v>
          </cell>
          <cell r="H1048"/>
          <cell r="I1048"/>
          <cell r="J1048">
            <v>7</v>
          </cell>
          <cell r="K1048">
            <v>0</v>
          </cell>
          <cell r="L1048"/>
          <cell r="M1048"/>
          <cell r="N1048"/>
          <cell r="O1048"/>
          <cell r="P1048"/>
          <cell r="Q1048"/>
          <cell r="R1048"/>
          <cell r="S1048"/>
          <cell r="T1048" t="str">
            <v>N</v>
          </cell>
          <cell r="U1048" t="str">
            <v>J</v>
          </cell>
          <cell r="V1048" t="str">
            <v>A123</v>
          </cell>
          <cell r="W1048" t="str">
            <v>Materiële vaste activa: Bedrijfsgebouwen</v>
          </cell>
        </row>
        <row r="1049">
          <cell r="A1049">
            <v>7042016</v>
          </cell>
          <cell r="B1049" t="str">
            <v>Uitv. Kred. IKC Groenhouten duurzaamheid 2021</v>
          </cell>
          <cell r="C1049" t="str">
            <v>K</v>
          </cell>
          <cell r="D1049">
            <v>2021</v>
          </cell>
          <cell r="E1049">
            <v>2021</v>
          </cell>
          <cell r="F1049">
            <v>1</v>
          </cell>
          <cell r="G1049" t="str">
            <v>K</v>
          </cell>
          <cell r="H1049"/>
          <cell r="I1049"/>
          <cell r="J1049">
            <v>7</v>
          </cell>
          <cell r="K1049">
            <v>0</v>
          </cell>
          <cell r="L1049"/>
          <cell r="M1049"/>
          <cell r="N1049"/>
          <cell r="O1049"/>
          <cell r="P1049"/>
          <cell r="Q1049"/>
          <cell r="R1049"/>
          <cell r="S1049"/>
          <cell r="T1049" t="str">
            <v>N</v>
          </cell>
          <cell r="U1049" t="str">
            <v>J</v>
          </cell>
          <cell r="V1049" t="str">
            <v>A123</v>
          </cell>
          <cell r="W1049" t="str">
            <v>Materiële vaste activa: Bedrijfsgebouwen</v>
          </cell>
        </row>
        <row r="1050">
          <cell r="A1050">
            <v>7042017</v>
          </cell>
          <cell r="B1050" t="str">
            <v>Uitv. Kred. IKC Groenhouten Kinderdagopvang 2021</v>
          </cell>
          <cell r="C1050" t="str">
            <v>K</v>
          </cell>
          <cell r="D1050">
            <v>2021</v>
          </cell>
          <cell r="E1050">
            <v>2021</v>
          </cell>
          <cell r="F1050">
            <v>1</v>
          </cell>
          <cell r="G1050" t="str">
            <v>K</v>
          </cell>
          <cell r="H1050"/>
          <cell r="I1050"/>
          <cell r="J1050">
            <v>7</v>
          </cell>
          <cell r="K1050">
            <v>0</v>
          </cell>
          <cell r="L1050"/>
          <cell r="M1050"/>
          <cell r="N1050"/>
          <cell r="O1050"/>
          <cell r="P1050"/>
          <cell r="Q1050"/>
          <cell r="R1050"/>
          <cell r="S1050"/>
          <cell r="T1050" t="str">
            <v>N</v>
          </cell>
          <cell r="U1050" t="str">
            <v>J</v>
          </cell>
          <cell r="V1050" t="str">
            <v>A123</v>
          </cell>
          <cell r="W1050" t="str">
            <v>Materiële vaste activa: Bedrijfsgebouwen</v>
          </cell>
        </row>
        <row r="1051">
          <cell r="A1051">
            <v>7042018</v>
          </cell>
          <cell r="B1051" t="str">
            <v>Voorb.krediet IKC Het Hoefijzer onderwijskndg 2024</v>
          </cell>
          <cell r="C1051" t="str">
            <v>K</v>
          </cell>
          <cell r="D1051">
            <v>2024</v>
          </cell>
          <cell r="E1051">
            <v>2099</v>
          </cell>
          <cell r="F1051">
            <v>0</v>
          </cell>
          <cell r="G1051" t="str">
            <v>K</v>
          </cell>
          <cell r="H1051"/>
          <cell r="I1051"/>
          <cell r="J1051">
            <v>7</v>
          </cell>
          <cell r="K1051">
            <v>0</v>
          </cell>
          <cell r="L1051"/>
          <cell r="M1051"/>
          <cell r="N1051"/>
          <cell r="O1051"/>
          <cell r="P1051"/>
          <cell r="Q1051"/>
          <cell r="R1051"/>
          <cell r="S1051"/>
          <cell r="T1051" t="str">
            <v>N</v>
          </cell>
          <cell r="U1051" t="str">
            <v>J</v>
          </cell>
          <cell r="V1051" t="str">
            <v>A123</v>
          </cell>
          <cell r="W1051" t="str">
            <v>Materiële vaste activa: Bedrijfsgebouwen</v>
          </cell>
        </row>
        <row r="1052">
          <cell r="A1052">
            <v>7042019</v>
          </cell>
          <cell r="B1052" t="str">
            <v>Verg. 1e inr. OLP’s, meubilair Loysder Hk - 2025</v>
          </cell>
          <cell r="C1052" t="str">
            <v>K</v>
          </cell>
          <cell r="D1052">
            <v>2025</v>
          </cell>
          <cell r="E1052">
            <v>2099</v>
          </cell>
          <cell r="F1052">
            <v>0</v>
          </cell>
          <cell r="G1052" t="str">
            <v>K</v>
          </cell>
          <cell r="H1052"/>
          <cell r="I1052"/>
          <cell r="J1052">
            <v>7</v>
          </cell>
          <cell r="K1052">
            <v>0</v>
          </cell>
          <cell r="L1052"/>
          <cell r="M1052"/>
          <cell r="N1052"/>
          <cell r="O1052"/>
          <cell r="P1052"/>
          <cell r="Q1052"/>
          <cell r="R1052"/>
          <cell r="S1052"/>
          <cell r="T1052" t="str">
            <v>N</v>
          </cell>
          <cell r="U1052" t="str">
            <v>J</v>
          </cell>
          <cell r="V1052" t="str">
            <v>A129</v>
          </cell>
          <cell r="W1052" t="str">
            <v>Materiële vaste activa: Overig</v>
          </cell>
        </row>
        <row r="1053">
          <cell r="A1053">
            <v>7050002</v>
          </cell>
          <cell r="B1053" t="str">
            <v>Fiets privé-regeling en renteloze leningen - 2000</v>
          </cell>
          <cell r="C1053" t="str">
            <v>K</v>
          </cell>
          <cell r="D1053">
            <v>2017</v>
          </cell>
          <cell r="E1053">
            <v>2099</v>
          </cell>
          <cell r="F1053">
            <v>0</v>
          </cell>
          <cell r="G1053" t="str">
            <v>K</v>
          </cell>
          <cell r="H1053"/>
          <cell r="I1053"/>
          <cell r="J1053">
            <v>7</v>
          </cell>
          <cell r="K1053">
            <v>0</v>
          </cell>
          <cell r="L1053"/>
          <cell r="M1053"/>
          <cell r="N1053"/>
          <cell r="O1053"/>
          <cell r="P1053"/>
          <cell r="Q1053"/>
          <cell r="R1053"/>
          <cell r="S1053"/>
          <cell r="T1053" t="str">
            <v>N</v>
          </cell>
          <cell r="U1053" t="str">
            <v>J</v>
          </cell>
          <cell r="V1053" t="str">
            <v>A1331b</v>
          </cell>
          <cell r="W1053" t="str">
            <v>Financiële vaste activa: Overige langlopende leningen</v>
          </cell>
        </row>
        <row r="1054">
          <cell r="A1054">
            <v>7052001</v>
          </cell>
          <cell r="B1054" t="str">
            <v>Sportzaal Antares – 2017</v>
          </cell>
          <cell r="C1054" t="str">
            <v>K</v>
          </cell>
          <cell r="D1054">
            <v>2017</v>
          </cell>
          <cell r="E1054">
            <v>2099</v>
          </cell>
          <cell r="F1054">
            <v>1</v>
          </cell>
          <cell r="G1054" t="str">
            <v>K</v>
          </cell>
          <cell r="H1054"/>
          <cell r="I1054"/>
          <cell r="J1054">
            <v>7</v>
          </cell>
          <cell r="K1054">
            <v>0</v>
          </cell>
          <cell r="L1054"/>
          <cell r="M1054"/>
          <cell r="N1054"/>
          <cell r="O1054"/>
          <cell r="P1054"/>
          <cell r="Q1054"/>
          <cell r="R1054"/>
          <cell r="S1054"/>
          <cell r="T1054" t="str">
            <v>N</v>
          </cell>
          <cell r="U1054" t="str">
            <v>N</v>
          </cell>
          <cell r="V1054" t="str">
            <v>A123</v>
          </cell>
          <cell r="W1054" t="str">
            <v>Materiële vaste activa: Bedrijfsgebouwen</v>
          </cell>
        </row>
        <row r="1055">
          <cell r="A1055">
            <v>7052002</v>
          </cell>
          <cell r="B1055" t="str">
            <v>Herstel gebreken sportzaal Antares – 2017</v>
          </cell>
          <cell r="C1055" t="str">
            <v>K</v>
          </cell>
          <cell r="D1055">
            <v>2017</v>
          </cell>
          <cell r="E1055">
            <v>2099</v>
          </cell>
          <cell r="F1055">
            <v>1</v>
          </cell>
          <cell r="G1055" t="str">
            <v>K</v>
          </cell>
          <cell r="H1055"/>
          <cell r="I1055"/>
          <cell r="J1055">
            <v>7</v>
          </cell>
          <cell r="K1055">
            <v>0</v>
          </cell>
          <cell r="L1055"/>
          <cell r="M1055"/>
          <cell r="N1055"/>
          <cell r="O1055"/>
          <cell r="P1055"/>
          <cell r="Q1055"/>
          <cell r="R1055"/>
          <cell r="S1055"/>
          <cell r="T1055" t="str">
            <v>N</v>
          </cell>
          <cell r="U1055" t="str">
            <v>N</v>
          </cell>
          <cell r="V1055" t="str">
            <v>A123</v>
          </cell>
          <cell r="W1055" t="str">
            <v>Materiële vaste activa: Bedrijfsgebouwen</v>
          </cell>
        </row>
        <row r="1056">
          <cell r="A1056">
            <v>7052003</v>
          </cell>
          <cell r="B1056" t="str">
            <v>Sportzaal Antares bijdrage WSL – 2017</v>
          </cell>
          <cell r="C1056" t="str">
            <v>K</v>
          </cell>
          <cell r="D1056">
            <v>2017</v>
          </cell>
          <cell r="E1056">
            <v>2099</v>
          </cell>
          <cell r="F1056">
            <v>1</v>
          </cell>
          <cell r="G1056" t="str">
            <v>K</v>
          </cell>
          <cell r="H1056"/>
          <cell r="I1056"/>
          <cell r="J1056">
            <v>7</v>
          </cell>
          <cell r="K1056">
            <v>0</v>
          </cell>
          <cell r="L1056"/>
          <cell r="M1056"/>
          <cell r="N1056"/>
          <cell r="O1056"/>
          <cell r="P1056"/>
          <cell r="Q1056"/>
          <cell r="R1056"/>
          <cell r="S1056"/>
          <cell r="T1056" t="str">
            <v>N</v>
          </cell>
          <cell r="U1056" t="str">
            <v>N</v>
          </cell>
          <cell r="V1056" t="str">
            <v>A113</v>
          </cell>
          <cell r="W1056" t="str">
            <v>Immateriële vaste activa: Bijdragen aan activa in eigendom van derden</v>
          </cell>
        </row>
        <row r="1057">
          <cell r="A1057">
            <v>7052004</v>
          </cell>
          <cell r="B1057" t="str">
            <v>Renovatie zwembad Octopus – 2017</v>
          </cell>
          <cell r="C1057" t="str">
            <v>K</v>
          </cell>
          <cell r="D1057">
            <v>2017</v>
          </cell>
          <cell r="E1057">
            <v>2099</v>
          </cell>
          <cell r="F1057">
            <v>1</v>
          </cell>
          <cell r="G1057" t="str">
            <v>K</v>
          </cell>
          <cell r="H1057"/>
          <cell r="I1057"/>
          <cell r="J1057">
            <v>7</v>
          </cell>
          <cell r="K1057">
            <v>0</v>
          </cell>
          <cell r="L1057"/>
          <cell r="M1057"/>
          <cell r="N1057"/>
          <cell r="O1057"/>
          <cell r="P1057"/>
          <cell r="Q1057"/>
          <cell r="R1057"/>
          <cell r="S1057"/>
          <cell r="T1057" t="str">
            <v>N</v>
          </cell>
          <cell r="U1057" t="str">
            <v>N</v>
          </cell>
          <cell r="V1057" t="str">
            <v>A123</v>
          </cell>
          <cell r="W1057" t="str">
            <v>Materiële vaste activa: Bedrijfsgebouwen</v>
          </cell>
        </row>
        <row r="1058">
          <cell r="A1058">
            <v>7052005</v>
          </cell>
          <cell r="B1058" t="str">
            <v>Voorber. krediet duurzame renovatie De Korf - 2018</v>
          </cell>
          <cell r="C1058" t="str">
            <v>K</v>
          </cell>
          <cell r="D1058">
            <v>2017</v>
          </cell>
          <cell r="E1058">
            <v>2099</v>
          </cell>
          <cell r="F1058">
            <v>0</v>
          </cell>
          <cell r="G1058" t="str">
            <v>K</v>
          </cell>
          <cell r="H1058"/>
          <cell r="I1058"/>
          <cell r="J1058">
            <v>7</v>
          </cell>
          <cell r="K1058">
            <v>0</v>
          </cell>
          <cell r="L1058"/>
          <cell r="M1058"/>
          <cell r="N1058"/>
          <cell r="O1058"/>
          <cell r="P1058"/>
          <cell r="Q1058"/>
          <cell r="R1058"/>
          <cell r="S1058"/>
          <cell r="T1058" t="str">
            <v>N</v>
          </cell>
          <cell r="U1058" t="str">
            <v>J</v>
          </cell>
          <cell r="V1058" t="str">
            <v>A123</v>
          </cell>
          <cell r="W1058" t="str">
            <v>Materiële vaste activa: Bedrijfsgebouwen</v>
          </cell>
        </row>
        <row r="1059">
          <cell r="A1059">
            <v>7052006</v>
          </cell>
          <cell r="B1059" t="str">
            <v>Smoornetten MHCL - 2018</v>
          </cell>
          <cell r="C1059" t="str">
            <v>K</v>
          </cell>
          <cell r="D1059">
            <v>2018</v>
          </cell>
          <cell r="E1059">
            <v>2099</v>
          </cell>
          <cell r="F1059">
            <v>1</v>
          </cell>
          <cell r="G1059" t="str">
            <v>K</v>
          </cell>
          <cell r="H1059"/>
          <cell r="I1059"/>
          <cell r="J1059">
            <v>7</v>
          </cell>
          <cell r="K1059">
            <v>0</v>
          </cell>
          <cell r="L1059"/>
          <cell r="M1059"/>
          <cell r="N1059"/>
          <cell r="O1059"/>
          <cell r="P1059"/>
          <cell r="Q1059"/>
          <cell r="R1059"/>
          <cell r="S1059"/>
          <cell r="T1059" t="str">
            <v>N</v>
          </cell>
          <cell r="U1059" t="str">
            <v>N</v>
          </cell>
          <cell r="V1059" t="str">
            <v>A129</v>
          </cell>
          <cell r="W1059" t="str">
            <v>Materiële vaste activa: Overig</v>
          </cell>
        </row>
        <row r="1060">
          <cell r="A1060">
            <v>7052007</v>
          </cell>
          <cell r="B1060" t="str">
            <v>Toplaag en veldinrichting veld 1 MHCL - 2018</v>
          </cell>
          <cell r="C1060" t="str">
            <v>K</v>
          </cell>
          <cell r="D1060">
            <v>2018</v>
          </cell>
          <cell r="E1060">
            <v>2099</v>
          </cell>
          <cell r="F1060">
            <v>1</v>
          </cell>
          <cell r="G1060" t="str">
            <v>K</v>
          </cell>
          <cell r="H1060"/>
          <cell r="I1060"/>
          <cell r="J1060">
            <v>7</v>
          </cell>
          <cell r="K1060">
            <v>0</v>
          </cell>
          <cell r="L1060"/>
          <cell r="M1060"/>
          <cell r="N1060"/>
          <cell r="O1060"/>
          <cell r="P1060"/>
          <cell r="Q1060"/>
          <cell r="R1060"/>
          <cell r="S1060"/>
          <cell r="T1060" t="str">
            <v>N</v>
          </cell>
          <cell r="U1060" t="str">
            <v>N</v>
          </cell>
          <cell r="V1060" t="str">
            <v>A124</v>
          </cell>
          <cell r="W1060" t="str">
            <v>Materiële vaste activa: Grond-, weg- en waterbouwkundige werken</v>
          </cell>
        </row>
        <row r="1061">
          <cell r="A1061">
            <v>7052008</v>
          </cell>
          <cell r="B1061" t="str">
            <v>Beregeningsinstallatie veld 1 MHCL - 2018</v>
          </cell>
          <cell r="C1061" t="str">
            <v>K</v>
          </cell>
          <cell r="D1061">
            <v>2018</v>
          </cell>
          <cell r="E1061">
            <v>2099</v>
          </cell>
          <cell r="F1061">
            <v>1</v>
          </cell>
          <cell r="G1061" t="str">
            <v>K</v>
          </cell>
          <cell r="H1061"/>
          <cell r="I1061"/>
          <cell r="J1061">
            <v>7</v>
          </cell>
          <cell r="K1061">
            <v>0</v>
          </cell>
          <cell r="L1061"/>
          <cell r="M1061"/>
          <cell r="N1061"/>
          <cell r="O1061"/>
          <cell r="P1061"/>
          <cell r="Q1061"/>
          <cell r="R1061"/>
          <cell r="S1061"/>
          <cell r="T1061" t="str">
            <v>N</v>
          </cell>
          <cell r="U1061" t="str">
            <v>N</v>
          </cell>
          <cell r="V1061" t="str">
            <v>A126</v>
          </cell>
          <cell r="W1061" t="str">
            <v>Materiële vaste activa: Machines, apparaten en installaties</v>
          </cell>
        </row>
        <row r="1062">
          <cell r="A1062">
            <v>7052009</v>
          </cell>
          <cell r="B1062" t="str">
            <v>Vervangen E-layer veld 1 MHCL - 2018</v>
          </cell>
          <cell r="C1062" t="str">
            <v>K</v>
          </cell>
          <cell r="D1062">
            <v>2018</v>
          </cell>
          <cell r="E1062">
            <v>2099</v>
          </cell>
          <cell r="F1062">
            <v>1</v>
          </cell>
          <cell r="G1062" t="str">
            <v>K</v>
          </cell>
          <cell r="H1062"/>
          <cell r="I1062"/>
          <cell r="J1062">
            <v>7</v>
          </cell>
          <cell r="K1062">
            <v>0</v>
          </cell>
          <cell r="L1062"/>
          <cell r="M1062"/>
          <cell r="N1062"/>
          <cell r="O1062"/>
          <cell r="P1062"/>
          <cell r="Q1062"/>
          <cell r="R1062"/>
          <cell r="S1062"/>
          <cell r="T1062" t="str">
            <v>N</v>
          </cell>
          <cell r="U1062" t="str">
            <v>N</v>
          </cell>
          <cell r="V1062" t="str">
            <v>A124</v>
          </cell>
          <cell r="W1062" t="str">
            <v>Materiële vaste activa: Grond-, weg- en waterbouwkundige werken</v>
          </cell>
        </row>
        <row r="1063">
          <cell r="A1063">
            <v>7052010</v>
          </cell>
          <cell r="B1063" t="str">
            <v>Aanleg drainage Roda 46 velden 3 en 4 - 2018</v>
          </cell>
          <cell r="C1063" t="str">
            <v>K</v>
          </cell>
          <cell r="D1063">
            <v>2019</v>
          </cell>
          <cell r="E1063">
            <v>2099</v>
          </cell>
          <cell r="F1063">
            <v>1</v>
          </cell>
          <cell r="G1063" t="str">
            <v>K</v>
          </cell>
          <cell r="H1063"/>
          <cell r="I1063"/>
          <cell r="J1063">
            <v>7</v>
          </cell>
          <cell r="K1063">
            <v>0</v>
          </cell>
          <cell r="L1063"/>
          <cell r="M1063"/>
          <cell r="N1063"/>
          <cell r="O1063"/>
          <cell r="P1063"/>
          <cell r="Q1063"/>
          <cell r="R1063"/>
          <cell r="S1063"/>
          <cell r="T1063" t="str">
            <v>N</v>
          </cell>
          <cell r="U1063" t="str">
            <v>N</v>
          </cell>
          <cell r="V1063" t="str">
            <v>A129</v>
          </cell>
          <cell r="W1063" t="str">
            <v>Materiële vaste activa: Overig</v>
          </cell>
        </row>
        <row r="1064">
          <cell r="A1064">
            <v>7052011</v>
          </cell>
          <cell r="B1064" t="str">
            <v>Bodemreinigers Octopus - 2018</v>
          </cell>
          <cell r="C1064" t="str">
            <v>K</v>
          </cell>
          <cell r="D1064">
            <v>2019</v>
          </cell>
          <cell r="E1064">
            <v>2099</v>
          </cell>
          <cell r="F1064">
            <v>1</v>
          </cell>
          <cell r="G1064" t="str">
            <v>K</v>
          </cell>
          <cell r="H1064"/>
          <cell r="I1064"/>
          <cell r="J1064">
            <v>7</v>
          </cell>
          <cell r="K1064">
            <v>0</v>
          </cell>
          <cell r="L1064"/>
          <cell r="M1064"/>
          <cell r="N1064"/>
          <cell r="O1064"/>
          <cell r="P1064"/>
          <cell r="Q1064"/>
          <cell r="R1064"/>
          <cell r="S1064"/>
          <cell r="T1064" t="str">
            <v>N</v>
          </cell>
          <cell r="U1064" t="str">
            <v>N</v>
          </cell>
          <cell r="V1064" t="str">
            <v>A126</v>
          </cell>
          <cell r="W1064" t="str">
            <v>Materiële vaste activa: Machines, apparaten en installaties</v>
          </cell>
        </row>
        <row r="1065">
          <cell r="A1065">
            <v>7052012</v>
          </cell>
          <cell r="B1065" t="str">
            <v>Koffiemachine Octopus - 2018</v>
          </cell>
          <cell r="C1065" t="str">
            <v>K</v>
          </cell>
          <cell r="D1065">
            <v>2019</v>
          </cell>
          <cell r="E1065">
            <v>2020</v>
          </cell>
          <cell r="F1065">
            <v>1</v>
          </cell>
          <cell r="G1065" t="str">
            <v>K</v>
          </cell>
          <cell r="H1065"/>
          <cell r="I1065"/>
          <cell r="J1065">
            <v>7</v>
          </cell>
          <cell r="K1065">
            <v>0</v>
          </cell>
          <cell r="L1065"/>
          <cell r="M1065"/>
          <cell r="N1065"/>
          <cell r="O1065"/>
          <cell r="P1065"/>
          <cell r="Q1065"/>
          <cell r="R1065"/>
          <cell r="S1065"/>
          <cell r="T1065" t="str">
            <v>N</v>
          </cell>
          <cell r="U1065" t="str">
            <v>N</v>
          </cell>
          <cell r="V1065" t="str">
            <v>A126</v>
          </cell>
          <cell r="W1065" t="str">
            <v>Materiële vaste activa: Machines, apparaten en installaties</v>
          </cell>
        </row>
        <row r="1066">
          <cell r="A1066">
            <v>7052013</v>
          </cell>
          <cell r="B1066" t="str">
            <v>IJsmachine Octopus - 2018</v>
          </cell>
          <cell r="C1066" t="str">
            <v>K</v>
          </cell>
          <cell r="D1066">
            <v>2019</v>
          </cell>
          <cell r="E1066">
            <v>2099</v>
          </cell>
          <cell r="F1066">
            <v>1</v>
          </cell>
          <cell r="G1066" t="str">
            <v>K</v>
          </cell>
          <cell r="H1066"/>
          <cell r="I1066"/>
          <cell r="J1066">
            <v>7</v>
          </cell>
          <cell r="K1066">
            <v>0</v>
          </cell>
          <cell r="L1066"/>
          <cell r="M1066"/>
          <cell r="N1066"/>
          <cell r="O1066"/>
          <cell r="P1066"/>
          <cell r="Q1066"/>
          <cell r="R1066"/>
          <cell r="S1066"/>
          <cell r="T1066" t="str">
            <v>N</v>
          </cell>
          <cell r="U1066" t="str">
            <v>N</v>
          </cell>
          <cell r="V1066" t="str">
            <v>A126</v>
          </cell>
          <cell r="W1066" t="str">
            <v>Materiële vaste activa: Machines, apparaten en installaties</v>
          </cell>
        </row>
        <row r="1067">
          <cell r="A1067">
            <v>7052014</v>
          </cell>
          <cell r="B1067" t="str">
            <v>Zonnepanelen sporthal MFC Antares - 2020</v>
          </cell>
          <cell r="C1067" t="str">
            <v>K</v>
          </cell>
          <cell r="D1067">
            <v>2020</v>
          </cell>
          <cell r="E1067">
            <v>2099</v>
          </cell>
          <cell r="F1067">
            <v>0</v>
          </cell>
          <cell r="G1067" t="str">
            <v>K</v>
          </cell>
          <cell r="H1067"/>
          <cell r="I1067"/>
          <cell r="J1067">
            <v>7</v>
          </cell>
          <cell r="K1067">
            <v>0</v>
          </cell>
          <cell r="L1067"/>
          <cell r="M1067"/>
          <cell r="N1067"/>
          <cell r="O1067"/>
          <cell r="P1067"/>
          <cell r="Q1067"/>
          <cell r="R1067"/>
          <cell r="S1067"/>
          <cell r="T1067" t="str">
            <v>N</v>
          </cell>
          <cell r="U1067" t="str">
            <v>J</v>
          </cell>
          <cell r="V1067" t="str">
            <v>A123</v>
          </cell>
          <cell r="W1067" t="str">
            <v>Materiële vaste activa: Bedrijfsgebouwen</v>
          </cell>
        </row>
        <row r="1068">
          <cell r="A1068">
            <v>7052015</v>
          </cell>
          <cell r="B1068" t="str">
            <v>Elektrotechn. install. sporthal MFC Antares - 2020</v>
          </cell>
          <cell r="C1068" t="str">
            <v>K</v>
          </cell>
          <cell r="D1068">
            <v>2020</v>
          </cell>
          <cell r="E1068">
            <v>2099</v>
          </cell>
          <cell r="F1068">
            <v>0</v>
          </cell>
          <cell r="G1068" t="str">
            <v>K</v>
          </cell>
          <cell r="H1068"/>
          <cell r="I1068"/>
          <cell r="J1068">
            <v>7</v>
          </cell>
          <cell r="K1068">
            <v>0</v>
          </cell>
          <cell r="L1068"/>
          <cell r="M1068"/>
          <cell r="N1068"/>
          <cell r="O1068"/>
          <cell r="P1068"/>
          <cell r="Q1068"/>
          <cell r="R1068"/>
          <cell r="S1068"/>
          <cell r="T1068" t="str">
            <v>N</v>
          </cell>
          <cell r="U1068" t="str">
            <v>J</v>
          </cell>
          <cell r="V1068" t="str">
            <v>A123</v>
          </cell>
          <cell r="W1068" t="str">
            <v>Materiële vaste activa: Bedrijfsgebouwen</v>
          </cell>
        </row>
        <row r="1069">
          <cell r="A1069">
            <v>7052016</v>
          </cell>
          <cell r="B1069" t="str">
            <v>Vervanging ventilatiesysteem de Korf - 2020</v>
          </cell>
          <cell r="C1069" t="str">
            <v>K</v>
          </cell>
          <cell r="D1069">
            <v>2020</v>
          </cell>
          <cell r="E1069">
            <v>2099</v>
          </cell>
          <cell r="F1069">
            <v>1</v>
          </cell>
          <cell r="G1069" t="str">
            <v>K</v>
          </cell>
          <cell r="H1069"/>
          <cell r="I1069"/>
          <cell r="J1069">
            <v>7</v>
          </cell>
          <cell r="K1069">
            <v>0</v>
          </cell>
          <cell r="L1069"/>
          <cell r="M1069"/>
          <cell r="N1069"/>
          <cell r="O1069"/>
          <cell r="P1069"/>
          <cell r="Q1069"/>
          <cell r="R1069"/>
          <cell r="S1069"/>
          <cell r="T1069" t="str">
            <v>N</v>
          </cell>
          <cell r="U1069" t="str">
            <v>N</v>
          </cell>
          <cell r="V1069" t="str">
            <v>A123</v>
          </cell>
          <cell r="W1069" t="str">
            <v>Materiële vaste activa: Bedrijfsgebouwen</v>
          </cell>
        </row>
        <row r="1070">
          <cell r="A1070">
            <v>7052017</v>
          </cell>
          <cell r="B1070" t="str">
            <v>Verv. wedstrijd- &amp; trainingsveld SV A'veld - 2021</v>
          </cell>
          <cell r="C1070" t="str">
            <v>K</v>
          </cell>
          <cell r="D1070">
            <v>2021</v>
          </cell>
          <cell r="E1070">
            <v>2099</v>
          </cell>
          <cell r="F1070">
            <v>0</v>
          </cell>
          <cell r="G1070" t="str">
            <v>K</v>
          </cell>
          <cell r="H1070"/>
          <cell r="I1070"/>
          <cell r="J1070">
            <v>7</v>
          </cell>
          <cell r="K1070">
            <v>0</v>
          </cell>
          <cell r="L1070"/>
          <cell r="M1070"/>
          <cell r="N1070"/>
          <cell r="O1070"/>
          <cell r="P1070"/>
          <cell r="Q1070"/>
          <cell r="R1070"/>
          <cell r="S1070"/>
          <cell r="T1070" t="str">
            <v>N</v>
          </cell>
          <cell r="U1070" t="str">
            <v>J</v>
          </cell>
          <cell r="V1070" t="str">
            <v>A129</v>
          </cell>
          <cell r="W1070" t="str">
            <v>Materiële vaste activa: Overig</v>
          </cell>
        </row>
        <row r="1071">
          <cell r="A1071">
            <v>7052018</v>
          </cell>
          <cell r="B1071" t="str">
            <v>Vervanging buitensportaccommodaties - 2023</v>
          </cell>
          <cell r="C1071" t="str">
            <v>K</v>
          </cell>
          <cell r="D1071">
            <v>2023</v>
          </cell>
          <cell r="E1071">
            <v>2099</v>
          </cell>
          <cell r="F1071">
            <v>0</v>
          </cell>
          <cell r="G1071" t="str">
            <v>K</v>
          </cell>
          <cell r="H1071"/>
          <cell r="I1071"/>
          <cell r="J1071">
            <v>7</v>
          </cell>
          <cell r="K1071">
            <v>0</v>
          </cell>
          <cell r="L1071"/>
          <cell r="M1071"/>
          <cell r="N1071"/>
          <cell r="O1071"/>
          <cell r="P1071"/>
          <cell r="Q1071"/>
          <cell r="R1071"/>
          <cell r="S1071"/>
          <cell r="T1071" t="str">
            <v>N</v>
          </cell>
          <cell r="U1071" t="str">
            <v>J</v>
          </cell>
          <cell r="V1071" t="str">
            <v>A123</v>
          </cell>
          <cell r="W1071" t="str">
            <v>Materiële vaste activa: Bedrijfsgebouwen</v>
          </cell>
        </row>
        <row r="1072">
          <cell r="A1072">
            <v>7052019</v>
          </cell>
          <cell r="B1072" t="str">
            <v>Vervanging buitensportaccommodaties - 2024</v>
          </cell>
          <cell r="C1072" t="str">
            <v>K</v>
          </cell>
          <cell r="D1072">
            <v>2024</v>
          </cell>
          <cell r="E1072">
            <v>2099</v>
          </cell>
          <cell r="F1072">
            <v>0</v>
          </cell>
          <cell r="G1072" t="str">
            <v>K</v>
          </cell>
          <cell r="H1072"/>
          <cell r="I1072"/>
          <cell r="J1072">
            <v>7</v>
          </cell>
          <cell r="K1072">
            <v>0</v>
          </cell>
          <cell r="L1072"/>
          <cell r="M1072"/>
          <cell r="N1072"/>
          <cell r="O1072"/>
          <cell r="P1072"/>
          <cell r="Q1072"/>
          <cell r="R1072"/>
          <cell r="S1072"/>
          <cell r="T1072" t="str">
            <v>N</v>
          </cell>
          <cell r="U1072" t="str">
            <v>J</v>
          </cell>
          <cell r="V1072" t="str">
            <v>A123</v>
          </cell>
          <cell r="W1072" t="str">
            <v>Materiële vaste activa: Bedrijfsgebouwen</v>
          </cell>
        </row>
        <row r="1073">
          <cell r="A1073">
            <v>7052020</v>
          </cell>
          <cell r="B1073" t="str">
            <v>Beachveld Burg. Buining Park - 2025</v>
          </cell>
          <cell r="C1073" t="str">
            <v>K</v>
          </cell>
          <cell r="D1073">
            <v>2025</v>
          </cell>
          <cell r="E1073">
            <v>2099</v>
          </cell>
          <cell r="F1073">
            <v>0</v>
          </cell>
          <cell r="G1073" t="str">
            <v>K</v>
          </cell>
          <cell r="H1073"/>
          <cell r="I1073"/>
          <cell r="J1073">
            <v>7</v>
          </cell>
          <cell r="K1073">
            <v>0</v>
          </cell>
          <cell r="L1073"/>
          <cell r="M1073"/>
          <cell r="N1073"/>
          <cell r="O1073"/>
          <cell r="P1073"/>
          <cell r="Q1073"/>
          <cell r="R1073"/>
          <cell r="S1073"/>
          <cell r="T1073" t="str">
            <v>N</v>
          </cell>
          <cell r="U1073" t="str">
            <v>J</v>
          </cell>
          <cell r="V1073" t="str">
            <v>A124</v>
          </cell>
          <cell r="W1073" t="str">
            <v>Materiële vaste activa: Grond-, weg- en waterbouwkundige werken</v>
          </cell>
        </row>
        <row r="1074">
          <cell r="A1074">
            <v>7052021</v>
          </cell>
          <cell r="B1074" t="str">
            <v>Renovatie MHCL veld 2 en 3 – 2025</v>
          </cell>
          <cell r="C1074" t="str">
            <v>K</v>
          </cell>
          <cell r="D1074">
            <v>2025</v>
          </cell>
          <cell r="E1074">
            <v>2099</v>
          </cell>
          <cell r="F1074">
            <v>0</v>
          </cell>
          <cell r="G1074" t="str">
            <v>K</v>
          </cell>
          <cell r="H1074"/>
          <cell r="I1074"/>
          <cell r="J1074">
            <v>7</v>
          </cell>
          <cell r="K1074">
            <v>0</v>
          </cell>
          <cell r="L1074"/>
          <cell r="M1074"/>
          <cell r="N1074"/>
          <cell r="O1074"/>
          <cell r="P1074"/>
          <cell r="Q1074"/>
          <cell r="R1074"/>
          <cell r="S1074"/>
          <cell r="T1074" t="str">
            <v>N</v>
          </cell>
          <cell r="U1074" t="str">
            <v>J</v>
          </cell>
          <cell r="V1074" t="str">
            <v>A124</v>
          </cell>
          <cell r="W1074" t="str">
            <v>Materiële vaste activa: Grond-, weg- en waterbouwkundige werken</v>
          </cell>
        </row>
        <row r="1075">
          <cell r="A1075">
            <v>7052022</v>
          </cell>
          <cell r="B1075" t="str">
            <v>Voorbereidingskrediet Bavoortseweg 27A – 2025</v>
          </cell>
          <cell r="C1075" t="str">
            <v>K</v>
          </cell>
          <cell r="D1075">
            <v>2025</v>
          </cell>
          <cell r="E1075">
            <v>2099</v>
          </cell>
          <cell r="F1075">
            <v>0</v>
          </cell>
          <cell r="G1075" t="str">
            <v>K</v>
          </cell>
          <cell r="H1075"/>
          <cell r="I1075"/>
          <cell r="J1075">
            <v>7</v>
          </cell>
          <cell r="K1075">
            <v>0</v>
          </cell>
          <cell r="L1075"/>
          <cell r="M1075"/>
          <cell r="N1075"/>
          <cell r="O1075"/>
          <cell r="P1075"/>
          <cell r="Q1075"/>
          <cell r="R1075"/>
          <cell r="S1075"/>
          <cell r="T1075" t="str">
            <v>N</v>
          </cell>
          <cell r="U1075" t="str">
            <v>J</v>
          </cell>
          <cell r="V1075" t="str">
            <v>A123</v>
          </cell>
          <cell r="W1075" t="str">
            <v>Materiële vaste activa: Bedrijfsgebouwen</v>
          </cell>
        </row>
        <row r="1076">
          <cell r="A1076">
            <v>7053001</v>
          </cell>
          <cell r="B1076" t="str">
            <v>Vervanging ventilatiesysteem de Tuin - 2020</v>
          </cell>
          <cell r="C1076" t="str">
            <v>K</v>
          </cell>
          <cell r="D1076">
            <v>2020</v>
          </cell>
          <cell r="E1076">
            <v>2099</v>
          </cell>
          <cell r="F1076">
            <v>0</v>
          </cell>
          <cell r="G1076" t="str">
            <v>K</v>
          </cell>
          <cell r="H1076"/>
          <cell r="I1076"/>
          <cell r="J1076">
            <v>7</v>
          </cell>
          <cell r="K1076">
            <v>0</v>
          </cell>
          <cell r="L1076"/>
          <cell r="M1076"/>
          <cell r="N1076"/>
          <cell r="O1076"/>
          <cell r="P1076"/>
          <cell r="Q1076"/>
          <cell r="R1076"/>
          <cell r="S1076"/>
          <cell r="T1076" t="str">
            <v>N</v>
          </cell>
          <cell r="U1076" t="str">
            <v>J</v>
          </cell>
          <cell r="V1076" t="str">
            <v>A123</v>
          </cell>
          <cell r="W1076" t="str">
            <v>Materiële vaste activa: Bedrijfsgebouwen</v>
          </cell>
        </row>
        <row r="1077">
          <cell r="A1077">
            <v>7056001</v>
          </cell>
          <cell r="B1077" t="str">
            <v>Voorber. krediet verplaatsing bibliotheek - 2017</v>
          </cell>
          <cell r="C1077" t="str">
            <v>K</v>
          </cell>
          <cell r="D1077">
            <v>2017</v>
          </cell>
          <cell r="E1077">
            <v>2018</v>
          </cell>
          <cell r="F1077">
            <v>1</v>
          </cell>
          <cell r="G1077" t="str">
            <v>K</v>
          </cell>
          <cell r="H1077"/>
          <cell r="I1077"/>
          <cell r="J1077">
            <v>7</v>
          </cell>
          <cell r="K1077">
            <v>0</v>
          </cell>
          <cell r="L1077"/>
          <cell r="M1077"/>
          <cell r="N1077"/>
          <cell r="O1077"/>
          <cell r="P1077"/>
          <cell r="Q1077"/>
          <cell r="R1077"/>
          <cell r="S1077"/>
          <cell r="T1077" t="str">
            <v>N</v>
          </cell>
          <cell r="U1077" t="str">
            <v>N</v>
          </cell>
          <cell r="V1077" t="str">
            <v>A123</v>
          </cell>
          <cell r="W1077" t="str">
            <v>Materiële vaste activa: Bedrijfsgebouwen</v>
          </cell>
        </row>
        <row r="1078">
          <cell r="A1078">
            <v>7057001</v>
          </cell>
          <cell r="B1078" t="str">
            <v>Herinr. openbaar groen Schoolplein MFC Atlas 2018</v>
          </cell>
          <cell r="C1078" t="str">
            <v>K</v>
          </cell>
          <cell r="D1078">
            <v>2018</v>
          </cell>
          <cell r="E1078">
            <v>2099</v>
          </cell>
          <cell r="F1078">
            <v>1</v>
          </cell>
          <cell r="G1078" t="str">
            <v>K</v>
          </cell>
          <cell r="H1078"/>
          <cell r="I1078"/>
          <cell r="J1078">
            <v>7</v>
          </cell>
          <cell r="K1078">
            <v>0</v>
          </cell>
          <cell r="L1078"/>
          <cell r="M1078"/>
          <cell r="N1078"/>
          <cell r="O1078"/>
          <cell r="P1078"/>
          <cell r="Q1078"/>
          <cell r="R1078"/>
          <cell r="S1078"/>
          <cell r="T1078" t="str">
            <v>N</v>
          </cell>
          <cell r="U1078" t="str">
            <v>N</v>
          </cell>
          <cell r="V1078" t="str">
            <v>A124</v>
          </cell>
          <cell r="W1078" t="str">
            <v>Materiële vaste activa: Grond-, weg- en waterbouwkundige werken</v>
          </cell>
        </row>
        <row r="1079">
          <cell r="A1079">
            <v>7057002</v>
          </cell>
          <cell r="B1079" t="str">
            <v>Vervanging speeltoestellen 2018</v>
          </cell>
          <cell r="C1079" t="str">
            <v>K</v>
          </cell>
          <cell r="D1079">
            <v>2018</v>
          </cell>
          <cell r="E1079">
            <v>2099</v>
          </cell>
          <cell r="F1079">
            <v>1</v>
          </cell>
          <cell r="G1079" t="str">
            <v>K</v>
          </cell>
          <cell r="H1079"/>
          <cell r="I1079"/>
          <cell r="J1079">
            <v>7</v>
          </cell>
          <cell r="K1079">
            <v>0</v>
          </cell>
          <cell r="L1079"/>
          <cell r="M1079"/>
          <cell r="N1079"/>
          <cell r="O1079"/>
          <cell r="P1079"/>
          <cell r="Q1079"/>
          <cell r="R1079"/>
          <cell r="S1079"/>
          <cell r="T1079" t="str">
            <v>N</v>
          </cell>
          <cell r="U1079" t="str">
            <v>N</v>
          </cell>
          <cell r="V1079" t="str">
            <v>A129</v>
          </cell>
          <cell r="W1079" t="str">
            <v>Materiële vaste activa: Overig</v>
          </cell>
        </row>
        <row r="1080">
          <cell r="A1080">
            <v>7057003</v>
          </cell>
          <cell r="B1080" t="str">
            <v>Vervanging speeltoestellen - 2019</v>
          </cell>
          <cell r="C1080" t="str">
            <v>K</v>
          </cell>
          <cell r="D1080">
            <v>2019</v>
          </cell>
          <cell r="E1080">
            <v>2099</v>
          </cell>
          <cell r="F1080">
            <v>1</v>
          </cell>
          <cell r="G1080" t="str">
            <v>K</v>
          </cell>
          <cell r="H1080"/>
          <cell r="I1080"/>
          <cell r="J1080">
            <v>7</v>
          </cell>
          <cell r="K1080">
            <v>0</v>
          </cell>
          <cell r="L1080"/>
          <cell r="M1080"/>
          <cell r="N1080"/>
          <cell r="O1080"/>
          <cell r="P1080"/>
          <cell r="Q1080"/>
          <cell r="R1080"/>
          <cell r="S1080"/>
          <cell r="T1080" t="str">
            <v>N</v>
          </cell>
          <cell r="U1080" t="str">
            <v>N</v>
          </cell>
          <cell r="V1080" t="str">
            <v>A129</v>
          </cell>
          <cell r="W1080" t="str">
            <v>Materiële vaste activa: Overig</v>
          </cell>
        </row>
        <row r="1081">
          <cell r="A1081">
            <v>7057004</v>
          </cell>
          <cell r="B1081" t="str">
            <v>Vervanging Groenvoorzieningen- 2019</v>
          </cell>
          <cell r="C1081" t="str">
            <v>K</v>
          </cell>
          <cell r="D1081">
            <v>2019</v>
          </cell>
          <cell r="E1081">
            <v>2099</v>
          </cell>
          <cell r="F1081">
            <v>1</v>
          </cell>
          <cell r="G1081" t="str">
            <v>K</v>
          </cell>
          <cell r="H1081"/>
          <cell r="I1081"/>
          <cell r="J1081">
            <v>7</v>
          </cell>
          <cell r="K1081">
            <v>0</v>
          </cell>
          <cell r="L1081"/>
          <cell r="M1081"/>
          <cell r="N1081"/>
          <cell r="O1081"/>
          <cell r="P1081"/>
          <cell r="Q1081"/>
          <cell r="R1081"/>
          <cell r="S1081"/>
          <cell r="T1081" t="str">
            <v>N</v>
          </cell>
          <cell r="U1081" t="str">
            <v>N</v>
          </cell>
          <cell r="V1081" t="str">
            <v>A124</v>
          </cell>
          <cell r="W1081" t="str">
            <v>Materiële vaste activa: Grond-, weg- en waterbouwkundige werken</v>
          </cell>
        </row>
        <row r="1082">
          <cell r="A1082">
            <v>7057005</v>
          </cell>
          <cell r="B1082" t="str">
            <v>Vervanging speeltoestellen - 2020</v>
          </cell>
          <cell r="C1082" t="str">
            <v>K</v>
          </cell>
          <cell r="D1082">
            <v>2020</v>
          </cell>
          <cell r="E1082">
            <v>2099</v>
          </cell>
          <cell r="F1082">
            <v>1</v>
          </cell>
          <cell r="G1082" t="str">
            <v>K</v>
          </cell>
          <cell r="H1082"/>
          <cell r="I1082"/>
          <cell r="J1082">
            <v>7</v>
          </cell>
          <cell r="K1082">
            <v>0</v>
          </cell>
          <cell r="L1082"/>
          <cell r="M1082"/>
          <cell r="N1082"/>
          <cell r="O1082"/>
          <cell r="P1082"/>
          <cell r="Q1082"/>
          <cell r="R1082"/>
          <cell r="S1082"/>
          <cell r="T1082" t="str">
            <v>N</v>
          </cell>
          <cell r="U1082" t="str">
            <v>J</v>
          </cell>
          <cell r="V1082" t="str">
            <v>A129</v>
          </cell>
          <cell r="W1082" t="str">
            <v>Materiële vaste activa: Overig</v>
          </cell>
        </row>
        <row r="1083">
          <cell r="A1083">
            <v>7057006</v>
          </cell>
          <cell r="B1083" t="str">
            <v>Vervanging groenvoorzieningen - 2020</v>
          </cell>
          <cell r="C1083" t="str">
            <v>K</v>
          </cell>
          <cell r="D1083">
            <v>2020</v>
          </cell>
          <cell r="E1083">
            <v>2099</v>
          </cell>
          <cell r="F1083">
            <v>1</v>
          </cell>
          <cell r="G1083" t="str">
            <v>K</v>
          </cell>
          <cell r="H1083"/>
          <cell r="I1083"/>
          <cell r="J1083">
            <v>7</v>
          </cell>
          <cell r="K1083">
            <v>0</v>
          </cell>
          <cell r="L1083"/>
          <cell r="M1083"/>
          <cell r="N1083"/>
          <cell r="O1083"/>
          <cell r="P1083"/>
          <cell r="Q1083"/>
          <cell r="R1083"/>
          <cell r="S1083"/>
          <cell r="T1083" t="str">
            <v>N</v>
          </cell>
          <cell r="U1083" t="str">
            <v>N</v>
          </cell>
          <cell r="V1083" t="str">
            <v>A124</v>
          </cell>
          <cell r="W1083" t="str">
            <v>Materiële vaste activa: Grond-, weg- en waterbouwkundige werken</v>
          </cell>
        </row>
        <row r="1084">
          <cell r="A1084">
            <v>7057007</v>
          </cell>
          <cell r="B1084" t="str">
            <v>Vervanging beplanting algemeen 30 jaar - 2021</v>
          </cell>
          <cell r="C1084" t="str">
            <v>K</v>
          </cell>
          <cell r="D1084">
            <v>2021</v>
          </cell>
          <cell r="E1084">
            <v>2099</v>
          </cell>
          <cell r="F1084">
            <v>0</v>
          </cell>
          <cell r="G1084" t="str">
            <v>K</v>
          </cell>
          <cell r="H1084"/>
          <cell r="I1084"/>
          <cell r="J1084">
            <v>7</v>
          </cell>
          <cell r="K1084">
            <v>0</v>
          </cell>
          <cell r="L1084"/>
          <cell r="M1084"/>
          <cell r="N1084"/>
          <cell r="O1084"/>
          <cell r="P1084"/>
          <cell r="Q1084"/>
          <cell r="R1084"/>
          <cell r="S1084"/>
          <cell r="T1084" t="str">
            <v>N</v>
          </cell>
          <cell r="U1084" t="str">
            <v>J</v>
          </cell>
          <cell r="V1084" t="str">
            <v>A124</v>
          </cell>
          <cell r="W1084" t="str">
            <v>Materiële vaste activa: Grond-, weg- en waterbouwkundige werken</v>
          </cell>
        </row>
        <row r="1085">
          <cell r="A1085">
            <v>7057008</v>
          </cell>
          <cell r="B1085" t="str">
            <v>Vervanging speelvoorzieningen - 2021</v>
          </cell>
          <cell r="C1085" t="str">
            <v>K</v>
          </cell>
          <cell r="D1085">
            <v>2021</v>
          </cell>
          <cell r="E1085">
            <v>2099</v>
          </cell>
          <cell r="F1085">
            <v>0</v>
          </cell>
          <cell r="G1085" t="str">
            <v>K</v>
          </cell>
          <cell r="H1085"/>
          <cell r="I1085"/>
          <cell r="J1085">
            <v>7</v>
          </cell>
          <cell r="K1085">
            <v>0</v>
          </cell>
          <cell r="L1085"/>
          <cell r="M1085"/>
          <cell r="N1085"/>
          <cell r="O1085"/>
          <cell r="P1085"/>
          <cell r="Q1085"/>
          <cell r="R1085"/>
          <cell r="S1085"/>
          <cell r="T1085" t="str">
            <v>N</v>
          </cell>
          <cell r="U1085" t="str">
            <v>J</v>
          </cell>
          <cell r="V1085" t="str">
            <v>A124</v>
          </cell>
          <cell r="W1085" t="str">
            <v>Materiële vaste activa: Grond-, weg- en waterbouwkundige werken</v>
          </cell>
        </row>
        <row r="1086">
          <cell r="A1086">
            <v>7057009</v>
          </cell>
          <cell r="B1086" t="str">
            <v>Aanleg plantvakken entrees van Leusden - 2021</v>
          </cell>
          <cell r="C1086" t="str">
            <v>K</v>
          </cell>
          <cell r="D1086">
            <v>2021</v>
          </cell>
          <cell r="E1086">
            <v>2022</v>
          </cell>
          <cell r="F1086">
            <v>1</v>
          </cell>
          <cell r="G1086" t="str">
            <v>K</v>
          </cell>
          <cell r="H1086"/>
          <cell r="I1086"/>
          <cell r="J1086">
            <v>7</v>
          </cell>
          <cell r="K1086">
            <v>0</v>
          </cell>
          <cell r="L1086"/>
          <cell r="M1086"/>
          <cell r="N1086"/>
          <cell r="O1086"/>
          <cell r="P1086"/>
          <cell r="Q1086"/>
          <cell r="R1086"/>
          <cell r="S1086"/>
          <cell r="T1086" t="str">
            <v>N</v>
          </cell>
          <cell r="U1086" t="str">
            <v>J</v>
          </cell>
          <cell r="V1086" t="str">
            <v>A124</v>
          </cell>
          <cell r="W1086" t="str">
            <v>Materiële vaste activa: Grond-, weg- en waterbouwkundige werken</v>
          </cell>
        </row>
        <row r="1087">
          <cell r="A1087">
            <v>7057010</v>
          </cell>
          <cell r="B1087" t="str">
            <v>Vervanging speelvoorzieningen - 2022</v>
          </cell>
          <cell r="C1087" t="str">
            <v>K</v>
          </cell>
          <cell r="D1087">
            <v>2022</v>
          </cell>
          <cell r="E1087">
            <v>2023</v>
          </cell>
          <cell r="F1087">
            <v>1</v>
          </cell>
          <cell r="G1087" t="str">
            <v>K</v>
          </cell>
          <cell r="H1087"/>
          <cell r="I1087"/>
          <cell r="J1087">
            <v>7</v>
          </cell>
          <cell r="K1087">
            <v>0</v>
          </cell>
          <cell r="L1087"/>
          <cell r="M1087"/>
          <cell r="N1087"/>
          <cell r="O1087"/>
          <cell r="P1087"/>
          <cell r="Q1087"/>
          <cell r="R1087"/>
          <cell r="S1087"/>
          <cell r="T1087" t="str">
            <v>N</v>
          </cell>
          <cell r="U1087" t="str">
            <v>J</v>
          </cell>
          <cell r="V1087" t="str">
            <v>A124</v>
          </cell>
          <cell r="W1087" t="str">
            <v>Materiële vaste activa: Grond-, weg- en waterbouwkundige werken</v>
          </cell>
        </row>
        <row r="1088">
          <cell r="A1088">
            <v>7057011</v>
          </cell>
          <cell r="B1088" t="str">
            <v>Vervanging beplanting algemeen - 2022</v>
          </cell>
          <cell r="C1088" t="str">
            <v>K</v>
          </cell>
          <cell r="D1088">
            <v>2022</v>
          </cell>
          <cell r="E1088">
            <v>2023</v>
          </cell>
          <cell r="F1088">
            <v>1</v>
          </cell>
          <cell r="G1088" t="str">
            <v>K</v>
          </cell>
          <cell r="H1088"/>
          <cell r="I1088"/>
          <cell r="J1088">
            <v>7</v>
          </cell>
          <cell r="K1088">
            <v>0</v>
          </cell>
          <cell r="L1088"/>
          <cell r="M1088"/>
          <cell r="N1088"/>
          <cell r="O1088"/>
          <cell r="P1088"/>
          <cell r="Q1088"/>
          <cell r="R1088"/>
          <cell r="S1088"/>
          <cell r="T1088" t="str">
            <v>N</v>
          </cell>
          <cell r="U1088" t="str">
            <v>J</v>
          </cell>
          <cell r="V1088" t="str">
            <v>A124</v>
          </cell>
          <cell r="W1088" t="str">
            <v>Materiële vaste activa: Grond-, weg- en waterbouwkundige werken</v>
          </cell>
        </row>
        <row r="1089">
          <cell r="A1089">
            <v>7057012</v>
          </cell>
          <cell r="B1089" t="str">
            <v>Vervanging speelvoorzieningen - 2023</v>
          </cell>
          <cell r="C1089" t="str">
            <v>K</v>
          </cell>
          <cell r="D1089">
            <v>2023</v>
          </cell>
          <cell r="E1089">
            <v>2099</v>
          </cell>
          <cell r="F1089">
            <v>0</v>
          </cell>
          <cell r="G1089" t="str">
            <v>K</v>
          </cell>
          <cell r="H1089"/>
          <cell r="I1089"/>
          <cell r="J1089">
            <v>7</v>
          </cell>
          <cell r="K1089">
            <v>0</v>
          </cell>
          <cell r="L1089"/>
          <cell r="M1089"/>
          <cell r="N1089"/>
          <cell r="O1089"/>
          <cell r="P1089"/>
          <cell r="Q1089"/>
          <cell r="R1089"/>
          <cell r="S1089"/>
          <cell r="T1089" t="str">
            <v>N</v>
          </cell>
          <cell r="U1089" t="str">
            <v>J</v>
          </cell>
          <cell r="V1089" t="str">
            <v>A124</v>
          </cell>
          <cell r="W1089" t="str">
            <v>Materiële vaste activa: Grond-, weg- en waterbouwkundige werken</v>
          </cell>
        </row>
        <row r="1090">
          <cell r="A1090">
            <v>7057013</v>
          </cell>
          <cell r="B1090" t="str">
            <v>Vervanging speelvoorzieningen - 2024</v>
          </cell>
          <cell r="C1090" t="str">
            <v>K</v>
          </cell>
          <cell r="D1090">
            <v>2024</v>
          </cell>
          <cell r="E1090">
            <v>2099</v>
          </cell>
          <cell r="F1090">
            <v>1</v>
          </cell>
          <cell r="G1090" t="str">
            <v>K</v>
          </cell>
          <cell r="H1090"/>
          <cell r="I1090"/>
          <cell r="J1090">
            <v>7</v>
          </cell>
          <cell r="K1090">
            <v>0</v>
          </cell>
          <cell r="L1090"/>
          <cell r="M1090"/>
          <cell r="N1090"/>
          <cell r="O1090"/>
          <cell r="P1090"/>
          <cell r="Q1090"/>
          <cell r="R1090"/>
          <cell r="S1090"/>
          <cell r="T1090" t="str">
            <v>N</v>
          </cell>
          <cell r="U1090" t="str">
            <v>J</v>
          </cell>
          <cell r="V1090" t="str">
            <v>A124</v>
          </cell>
          <cell r="W1090" t="str">
            <v>Materiële vaste activa: Grond-, weg- en waterbouwkundige werken</v>
          </cell>
        </row>
        <row r="1091">
          <cell r="A1091">
            <v>7057014</v>
          </cell>
          <cell r="B1091" t="str">
            <v>Vervanging speelvoorzieningen - 2025</v>
          </cell>
          <cell r="C1091" t="str">
            <v>K</v>
          </cell>
          <cell r="D1091">
            <v>2025</v>
          </cell>
          <cell r="E1091">
            <v>2099</v>
          </cell>
          <cell r="F1091">
            <v>0</v>
          </cell>
          <cell r="G1091" t="str">
            <v>K</v>
          </cell>
          <cell r="H1091"/>
          <cell r="I1091"/>
          <cell r="J1091">
            <v>7</v>
          </cell>
          <cell r="K1091">
            <v>0</v>
          </cell>
          <cell r="L1091"/>
          <cell r="M1091"/>
          <cell r="N1091"/>
          <cell r="O1091"/>
          <cell r="P1091"/>
          <cell r="Q1091"/>
          <cell r="R1091"/>
          <cell r="S1091"/>
          <cell r="T1091" t="str">
            <v>N</v>
          </cell>
          <cell r="U1091" t="str">
            <v>J</v>
          </cell>
          <cell r="V1091" t="str">
            <v>A124</v>
          </cell>
          <cell r="W1091" t="str">
            <v>Materiële vaste activa: Grond-, weg- en waterbouwkundige werken</v>
          </cell>
        </row>
        <row r="1092">
          <cell r="A1092">
            <v>7057015</v>
          </cell>
          <cell r="B1092" t="str">
            <v>Vervanging beplanting algemeen - 2023</v>
          </cell>
          <cell r="C1092" t="str">
            <v>K</v>
          </cell>
          <cell r="D1092">
            <v>2023</v>
          </cell>
          <cell r="E1092">
            <v>2099</v>
          </cell>
          <cell r="F1092">
            <v>0</v>
          </cell>
          <cell r="G1092" t="str">
            <v>K</v>
          </cell>
          <cell r="H1092"/>
          <cell r="I1092"/>
          <cell r="J1092">
            <v>7</v>
          </cell>
          <cell r="K1092">
            <v>0</v>
          </cell>
          <cell r="L1092"/>
          <cell r="M1092"/>
          <cell r="N1092"/>
          <cell r="O1092"/>
          <cell r="P1092"/>
          <cell r="Q1092"/>
          <cell r="R1092"/>
          <cell r="S1092"/>
          <cell r="T1092" t="str">
            <v>N</v>
          </cell>
          <cell r="U1092" t="str">
            <v>J</v>
          </cell>
          <cell r="V1092" t="str">
            <v>A124</v>
          </cell>
          <cell r="W1092" t="str">
            <v>Materiële vaste activa: Grond-, weg- en waterbouwkundige werken</v>
          </cell>
        </row>
        <row r="1093">
          <cell r="A1093">
            <v>7057016</v>
          </cell>
          <cell r="B1093" t="str">
            <v>Vervanging beplanting algemeen - 2024</v>
          </cell>
          <cell r="C1093" t="str">
            <v>K</v>
          </cell>
          <cell r="D1093">
            <v>2024</v>
          </cell>
          <cell r="E1093">
            <v>2099</v>
          </cell>
          <cell r="F1093">
            <v>1</v>
          </cell>
          <cell r="G1093" t="str">
            <v>K</v>
          </cell>
          <cell r="H1093"/>
          <cell r="I1093"/>
          <cell r="J1093">
            <v>7</v>
          </cell>
          <cell r="K1093">
            <v>0</v>
          </cell>
          <cell r="L1093"/>
          <cell r="M1093"/>
          <cell r="N1093"/>
          <cell r="O1093"/>
          <cell r="P1093"/>
          <cell r="Q1093"/>
          <cell r="R1093"/>
          <cell r="S1093"/>
          <cell r="T1093" t="str">
            <v>N</v>
          </cell>
          <cell r="U1093" t="str">
            <v>J</v>
          </cell>
          <cell r="V1093" t="str">
            <v>A124</v>
          </cell>
          <cell r="W1093" t="str">
            <v>Materiële vaste activa: Grond-, weg- en waterbouwkundige werken</v>
          </cell>
        </row>
        <row r="1094">
          <cell r="A1094">
            <v>7057017</v>
          </cell>
          <cell r="B1094" t="str">
            <v>Vervanging beplanting algemeen - 2025</v>
          </cell>
          <cell r="C1094" t="str">
            <v>K</v>
          </cell>
          <cell r="D1094">
            <v>2025</v>
          </cell>
          <cell r="E1094">
            <v>2099</v>
          </cell>
          <cell r="F1094">
            <v>0</v>
          </cell>
          <cell r="G1094" t="str">
            <v>K</v>
          </cell>
          <cell r="H1094"/>
          <cell r="I1094"/>
          <cell r="J1094">
            <v>7</v>
          </cell>
          <cell r="K1094">
            <v>0</v>
          </cell>
          <cell r="L1094"/>
          <cell r="M1094"/>
          <cell r="N1094"/>
          <cell r="O1094"/>
          <cell r="P1094"/>
          <cell r="Q1094"/>
          <cell r="R1094"/>
          <cell r="S1094"/>
          <cell r="T1094" t="str">
            <v>N</v>
          </cell>
          <cell r="U1094" t="str">
            <v>J</v>
          </cell>
          <cell r="V1094" t="str">
            <v>A124</v>
          </cell>
          <cell r="W1094" t="str">
            <v>Materiële vaste activa: Grond-, weg- en waterbouwkundige werken</v>
          </cell>
        </row>
        <row r="1095">
          <cell r="A1095">
            <v>7057019</v>
          </cell>
          <cell r="B1095" t="str">
            <v>Loopgraven Asschatterkeerkade - 2022</v>
          </cell>
          <cell r="C1095" t="str">
            <v>K</v>
          </cell>
          <cell r="D1095">
            <v>2022</v>
          </cell>
          <cell r="E1095">
            <v>2099</v>
          </cell>
          <cell r="F1095">
            <v>0</v>
          </cell>
          <cell r="G1095" t="str">
            <v>K</v>
          </cell>
          <cell r="H1095"/>
          <cell r="I1095"/>
          <cell r="J1095">
            <v>7</v>
          </cell>
          <cell r="K1095">
            <v>0</v>
          </cell>
          <cell r="L1095"/>
          <cell r="M1095"/>
          <cell r="N1095"/>
          <cell r="O1095"/>
          <cell r="P1095"/>
          <cell r="Q1095"/>
          <cell r="R1095"/>
          <cell r="S1095"/>
          <cell r="T1095" t="str">
            <v>N</v>
          </cell>
          <cell r="U1095" t="str">
            <v>J</v>
          </cell>
          <cell r="V1095" t="str">
            <v>A124</v>
          </cell>
          <cell r="W1095" t="str">
            <v>Materiële vaste activa: Grond-, weg- en waterbouwkundige werken</v>
          </cell>
        </row>
        <row r="1096">
          <cell r="A1096">
            <v>7057023</v>
          </cell>
          <cell r="B1096" t="str">
            <v>Inrichten landschapszone Mastenbroek II - 2024</v>
          </cell>
          <cell r="C1096" t="str">
            <v>K</v>
          </cell>
          <cell r="D1096">
            <v>2024</v>
          </cell>
          <cell r="E1096">
            <v>2099</v>
          </cell>
          <cell r="F1096">
            <v>0</v>
          </cell>
          <cell r="G1096" t="str">
            <v>K</v>
          </cell>
          <cell r="H1096"/>
          <cell r="I1096"/>
          <cell r="J1096">
            <v>7</v>
          </cell>
          <cell r="K1096">
            <v>0</v>
          </cell>
          <cell r="L1096"/>
          <cell r="M1096"/>
          <cell r="N1096"/>
          <cell r="O1096"/>
          <cell r="P1096"/>
          <cell r="Q1096"/>
          <cell r="R1096"/>
          <cell r="S1096"/>
          <cell r="T1096" t="str">
            <v>N</v>
          </cell>
          <cell r="U1096" t="str">
            <v>J</v>
          </cell>
          <cell r="V1096" t="str">
            <v>A124</v>
          </cell>
          <cell r="W1096" t="str">
            <v>Materiële vaste activa: Grond-, weg- en waterbouwkundige werken</v>
          </cell>
        </row>
        <row r="1097">
          <cell r="A1097">
            <v>7057024</v>
          </cell>
          <cell r="B1097" t="str">
            <v>Restgronden landschapszone Mastenbroek II - 2024</v>
          </cell>
          <cell r="C1097" t="str">
            <v>K</v>
          </cell>
          <cell r="D1097">
            <v>2024</v>
          </cell>
          <cell r="E1097">
            <v>2099</v>
          </cell>
          <cell r="F1097">
            <v>0</v>
          </cell>
          <cell r="G1097" t="str">
            <v>K</v>
          </cell>
          <cell r="H1097"/>
          <cell r="I1097"/>
          <cell r="J1097">
            <v>7</v>
          </cell>
          <cell r="K1097">
            <v>0</v>
          </cell>
          <cell r="L1097"/>
          <cell r="M1097"/>
          <cell r="N1097"/>
          <cell r="O1097"/>
          <cell r="P1097"/>
          <cell r="Q1097"/>
          <cell r="R1097"/>
          <cell r="S1097"/>
          <cell r="T1097" t="str">
            <v>N</v>
          </cell>
          <cell r="U1097" t="str">
            <v>J</v>
          </cell>
          <cell r="V1097" t="str">
            <v>A121</v>
          </cell>
          <cell r="W1097" t="str">
            <v>Materiële vaste activa: Gronden en terreinen</v>
          </cell>
        </row>
        <row r="1098">
          <cell r="A1098">
            <v>7057025</v>
          </cell>
          <cell r="B1098" t="str">
            <v>Uitbreiding stalling tgv uitbreiding BOR - 2024</v>
          </cell>
          <cell r="C1098" t="str">
            <v>K</v>
          </cell>
          <cell r="D1098">
            <v>2024</v>
          </cell>
          <cell r="E1098">
            <v>2099</v>
          </cell>
          <cell r="F1098">
            <v>0</v>
          </cell>
          <cell r="G1098" t="str">
            <v>K</v>
          </cell>
          <cell r="H1098"/>
          <cell r="I1098"/>
          <cell r="J1098">
            <v>7</v>
          </cell>
          <cell r="K1098">
            <v>0</v>
          </cell>
          <cell r="L1098"/>
          <cell r="M1098"/>
          <cell r="N1098"/>
          <cell r="O1098"/>
          <cell r="P1098"/>
          <cell r="Q1098"/>
          <cell r="R1098"/>
          <cell r="S1098"/>
          <cell r="T1098" t="str">
            <v>N</v>
          </cell>
          <cell r="U1098" t="str">
            <v>J</v>
          </cell>
          <cell r="V1098" t="str">
            <v>A123</v>
          </cell>
          <cell r="W1098" t="str">
            <v>Materiële vaste activa: Bedrijfsgebouwen</v>
          </cell>
        </row>
        <row r="1099">
          <cell r="A1099">
            <v>7057026</v>
          </cell>
          <cell r="B1099" t="str">
            <v>Zero turn maaier 152 tgv uitbreiding BOR - 2024</v>
          </cell>
          <cell r="C1099" t="str">
            <v>K</v>
          </cell>
          <cell r="D1099">
            <v>2024</v>
          </cell>
          <cell r="E1099">
            <v>2099</v>
          </cell>
          <cell r="F1099">
            <v>0</v>
          </cell>
          <cell r="G1099" t="str">
            <v>K</v>
          </cell>
          <cell r="H1099"/>
          <cell r="I1099"/>
          <cell r="J1099">
            <v>7</v>
          </cell>
          <cell r="K1099">
            <v>0</v>
          </cell>
          <cell r="L1099"/>
          <cell r="M1099"/>
          <cell r="N1099"/>
          <cell r="O1099"/>
          <cell r="P1099"/>
          <cell r="Q1099"/>
          <cell r="R1099"/>
          <cell r="S1099"/>
          <cell r="T1099" t="str">
            <v>N</v>
          </cell>
          <cell r="U1099" t="str">
            <v>J</v>
          </cell>
          <cell r="V1099" t="str">
            <v>A126</v>
          </cell>
          <cell r="W1099" t="str">
            <v>Materiële vaste activa: Machines, apparaten en installaties</v>
          </cell>
        </row>
        <row r="1100">
          <cell r="A1100">
            <v>7057027</v>
          </cell>
          <cell r="B1100" t="str">
            <v>Maaimachines tgv uitbreiding BOR - 2024</v>
          </cell>
          <cell r="C1100" t="str">
            <v>K</v>
          </cell>
          <cell r="D1100">
            <v>2024</v>
          </cell>
          <cell r="E1100">
            <v>2099</v>
          </cell>
          <cell r="F1100">
            <v>0</v>
          </cell>
          <cell r="G1100" t="str">
            <v>K</v>
          </cell>
          <cell r="H1100"/>
          <cell r="I1100"/>
          <cell r="J1100">
            <v>7</v>
          </cell>
          <cell r="K1100">
            <v>0</v>
          </cell>
          <cell r="L1100"/>
          <cell r="M1100"/>
          <cell r="N1100"/>
          <cell r="O1100"/>
          <cell r="P1100"/>
          <cell r="Q1100"/>
          <cell r="R1100"/>
          <cell r="S1100"/>
          <cell r="T1100" t="str">
            <v>N</v>
          </cell>
          <cell r="U1100" t="str">
            <v>J</v>
          </cell>
          <cell r="V1100" t="str">
            <v>A126</v>
          </cell>
          <cell r="W1100" t="str">
            <v>Materiële vaste activa: Machines, apparaten en installaties</v>
          </cell>
        </row>
        <row r="1101">
          <cell r="A1101">
            <v>7057028</v>
          </cell>
          <cell r="B1101" t="str">
            <v>Bestelauto groen tgv uitbreiding BOR - 2024</v>
          </cell>
          <cell r="C1101" t="str">
            <v>K</v>
          </cell>
          <cell r="D1101">
            <v>2024</v>
          </cell>
          <cell r="E1101">
            <v>2099</v>
          </cell>
          <cell r="F1101">
            <v>0</v>
          </cell>
          <cell r="G1101" t="str">
            <v>K</v>
          </cell>
          <cell r="H1101"/>
          <cell r="I1101"/>
          <cell r="J1101">
            <v>7</v>
          </cell>
          <cell r="K1101">
            <v>0</v>
          </cell>
          <cell r="L1101"/>
          <cell r="M1101"/>
          <cell r="N1101"/>
          <cell r="O1101"/>
          <cell r="P1101"/>
          <cell r="Q1101"/>
          <cell r="R1101"/>
          <cell r="S1101"/>
          <cell r="T1101" t="str">
            <v>N</v>
          </cell>
          <cell r="U1101" t="str">
            <v>J</v>
          </cell>
          <cell r="V1101" t="str">
            <v>A125</v>
          </cell>
          <cell r="W1101" t="str">
            <v>Materiële vaste activa: Vervoermiddelen</v>
          </cell>
        </row>
        <row r="1102">
          <cell r="A1102">
            <v>7057029</v>
          </cell>
          <cell r="B1102" t="str">
            <v>IVECO 40C/35 met opvangbak VGL-10-H - 2025</v>
          </cell>
          <cell r="C1102" t="str">
            <v>K</v>
          </cell>
          <cell r="D1102">
            <v>2024</v>
          </cell>
          <cell r="E1102">
            <v>2099</v>
          </cell>
          <cell r="F1102">
            <v>0</v>
          </cell>
          <cell r="G1102" t="str">
            <v>K</v>
          </cell>
          <cell r="H1102"/>
          <cell r="I1102"/>
          <cell r="J1102">
            <v>7</v>
          </cell>
          <cell r="K1102">
            <v>0</v>
          </cell>
          <cell r="L1102"/>
          <cell r="M1102"/>
          <cell r="N1102"/>
          <cell r="O1102"/>
          <cell r="P1102"/>
          <cell r="Q1102"/>
          <cell r="R1102"/>
          <cell r="S1102"/>
          <cell r="T1102" t="str">
            <v>N</v>
          </cell>
          <cell r="U1102" t="str">
            <v>J</v>
          </cell>
          <cell r="V1102" t="str">
            <v>A125</v>
          </cell>
          <cell r="W1102" t="str">
            <v>Materiële vaste activa: Vervoermiddelen</v>
          </cell>
        </row>
        <row r="1103">
          <cell r="A1103">
            <v>7057030</v>
          </cell>
          <cell r="B1103" t="str">
            <v>Snippermachine tgv uitbreiding BOR - 2024</v>
          </cell>
          <cell r="C1103" t="str">
            <v>K</v>
          </cell>
          <cell r="D1103">
            <v>2024</v>
          </cell>
          <cell r="E1103">
            <v>2099</v>
          </cell>
          <cell r="F1103">
            <v>0</v>
          </cell>
          <cell r="G1103" t="str">
            <v>K</v>
          </cell>
          <cell r="H1103"/>
          <cell r="I1103"/>
          <cell r="J1103">
            <v>7</v>
          </cell>
          <cell r="K1103">
            <v>0</v>
          </cell>
          <cell r="L1103"/>
          <cell r="M1103"/>
          <cell r="N1103"/>
          <cell r="O1103"/>
          <cell r="P1103"/>
          <cell r="Q1103"/>
          <cell r="R1103"/>
          <cell r="S1103"/>
          <cell r="T1103" t="str">
            <v>N</v>
          </cell>
          <cell r="U1103" t="str">
            <v>J</v>
          </cell>
          <cell r="V1103" t="str">
            <v>A125</v>
          </cell>
          <cell r="W1103" t="str">
            <v>Materiële vaste activa: Vervoermiddelen</v>
          </cell>
        </row>
        <row r="1104">
          <cell r="A1104">
            <v>7061001</v>
          </cell>
          <cell r="B1104" t="str">
            <v>Aanpassingen Fort 33 ihkv brandveiligheid - 2023</v>
          </cell>
          <cell r="C1104" t="str">
            <v>K</v>
          </cell>
          <cell r="D1104">
            <v>2023</v>
          </cell>
          <cell r="E1104">
            <v>2099</v>
          </cell>
          <cell r="F1104">
            <v>0</v>
          </cell>
          <cell r="G1104" t="str">
            <v>K</v>
          </cell>
          <cell r="H1104"/>
          <cell r="I1104"/>
          <cell r="J1104">
            <v>7</v>
          </cell>
          <cell r="K1104">
            <v>0</v>
          </cell>
          <cell r="L1104"/>
          <cell r="M1104"/>
          <cell r="N1104"/>
          <cell r="O1104"/>
          <cell r="P1104"/>
          <cell r="Q1104"/>
          <cell r="R1104"/>
          <cell r="S1104"/>
          <cell r="T1104" t="str">
            <v>N</v>
          </cell>
          <cell r="U1104" t="str">
            <v>J</v>
          </cell>
          <cell r="V1104" t="str">
            <v>A123</v>
          </cell>
          <cell r="W1104" t="str">
            <v>Materiële vaste activa: Bedrijfsgebouwen</v>
          </cell>
        </row>
        <row r="1105">
          <cell r="A1105">
            <v>7061002</v>
          </cell>
          <cell r="B1105" t="str">
            <v>Voorb.krediet huisvesting welzijnvrz Lisiduna 2024</v>
          </cell>
          <cell r="C1105" t="str">
            <v>K</v>
          </cell>
          <cell r="D1105">
            <v>2024</v>
          </cell>
          <cell r="E1105">
            <v>2099</v>
          </cell>
          <cell r="F1105">
            <v>0</v>
          </cell>
          <cell r="G1105" t="str">
            <v>K</v>
          </cell>
          <cell r="H1105"/>
          <cell r="I1105"/>
          <cell r="J1105">
            <v>7</v>
          </cell>
          <cell r="K1105">
            <v>0</v>
          </cell>
          <cell r="L1105"/>
          <cell r="M1105"/>
          <cell r="N1105"/>
          <cell r="O1105"/>
          <cell r="P1105"/>
          <cell r="Q1105"/>
          <cell r="R1105"/>
          <cell r="S1105"/>
          <cell r="T1105" t="str">
            <v>N</v>
          </cell>
          <cell r="U1105" t="str">
            <v>J</v>
          </cell>
          <cell r="V1105" t="str">
            <v>A123</v>
          </cell>
          <cell r="W1105" t="str">
            <v>Materiële vaste activa: Bedrijfsgebouwen</v>
          </cell>
        </row>
        <row r="1106">
          <cell r="A1106">
            <v>7061003</v>
          </cell>
          <cell r="B1106" t="str">
            <v>Vervangen luchtbehandelingskast Fort33 - 2024</v>
          </cell>
          <cell r="C1106" t="str">
            <v>K</v>
          </cell>
          <cell r="D1106">
            <v>2024</v>
          </cell>
          <cell r="E1106">
            <v>2099</v>
          </cell>
          <cell r="F1106">
            <v>0</v>
          </cell>
          <cell r="G1106" t="str">
            <v>K</v>
          </cell>
          <cell r="H1106"/>
          <cell r="I1106"/>
          <cell r="J1106">
            <v>7</v>
          </cell>
          <cell r="K1106">
            <v>0</v>
          </cell>
          <cell r="L1106"/>
          <cell r="M1106"/>
          <cell r="N1106"/>
          <cell r="O1106"/>
          <cell r="P1106"/>
          <cell r="Q1106"/>
          <cell r="R1106"/>
          <cell r="S1106"/>
          <cell r="T1106" t="str">
            <v>N</v>
          </cell>
          <cell r="U1106" t="str">
            <v>J</v>
          </cell>
          <cell r="V1106" t="str">
            <v>A123</v>
          </cell>
          <cell r="W1106" t="str">
            <v>Materiële vaste activa: Bedrijfsgebouwen</v>
          </cell>
        </row>
        <row r="1107">
          <cell r="A1107">
            <v>7068001</v>
          </cell>
          <cell r="B1107" t="str">
            <v>Squit 20-20 - 2019</v>
          </cell>
          <cell r="C1107" t="str">
            <v>K</v>
          </cell>
          <cell r="D1107">
            <v>2019</v>
          </cell>
          <cell r="E1107">
            <v>2099</v>
          </cell>
          <cell r="F1107">
            <v>0</v>
          </cell>
          <cell r="G1107" t="str">
            <v>K</v>
          </cell>
          <cell r="H1107"/>
          <cell r="I1107"/>
          <cell r="J1107">
            <v>7</v>
          </cell>
          <cell r="K1107">
            <v>0</v>
          </cell>
          <cell r="L1107"/>
          <cell r="M1107"/>
          <cell r="N1107"/>
          <cell r="O1107"/>
          <cell r="P1107"/>
          <cell r="Q1107"/>
          <cell r="R1107"/>
          <cell r="S1107"/>
          <cell r="T1107" t="str">
            <v>N</v>
          </cell>
          <cell r="U1107" t="str">
            <v>J</v>
          </cell>
          <cell r="V1107" t="str">
            <v>A129</v>
          </cell>
          <cell r="W1107" t="str">
            <v>Materiële vaste activa: Overig</v>
          </cell>
        </row>
        <row r="1108">
          <cell r="A1108">
            <v>7070030</v>
          </cell>
          <cell r="B1108" t="str">
            <v>Achtergestelde lening Vitens N.V. 2006</v>
          </cell>
          <cell r="C1108" t="str">
            <v>K</v>
          </cell>
          <cell r="D1108">
            <v>2017</v>
          </cell>
          <cell r="E1108">
            <v>2099</v>
          </cell>
          <cell r="F1108">
            <v>0</v>
          </cell>
          <cell r="G1108" t="str">
            <v>K</v>
          </cell>
          <cell r="H1108"/>
          <cell r="I1108"/>
          <cell r="J1108">
            <v>7</v>
          </cell>
          <cell r="K1108">
            <v>0</v>
          </cell>
          <cell r="L1108"/>
          <cell r="M1108"/>
          <cell r="N1108"/>
          <cell r="O1108"/>
          <cell r="P1108"/>
          <cell r="Q1108"/>
          <cell r="R1108"/>
          <cell r="S1108"/>
          <cell r="T1108" t="str">
            <v>N</v>
          </cell>
          <cell r="U1108" t="str">
            <v>J</v>
          </cell>
          <cell r="V1108" t="str">
            <v>A1322</v>
          </cell>
          <cell r="W1108" t="str">
            <v>Financiële vaste activa: Leningen aan deelnemingen</v>
          </cell>
        </row>
        <row r="1109">
          <cell r="A1109">
            <v>7072002</v>
          </cell>
          <cell r="B1109" t="str">
            <v>Rioolreinigingsmachine ROM HD 2024</v>
          </cell>
          <cell r="C1109" t="str">
            <v>K</v>
          </cell>
          <cell r="D1109">
            <v>2023</v>
          </cell>
          <cell r="E1109">
            <v>2099</v>
          </cell>
          <cell r="F1109">
            <v>0</v>
          </cell>
          <cell r="G1109" t="str">
            <v>K</v>
          </cell>
          <cell r="H1109"/>
          <cell r="I1109"/>
          <cell r="J1109">
            <v>7</v>
          </cell>
          <cell r="K1109">
            <v>0</v>
          </cell>
          <cell r="L1109"/>
          <cell r="M1109"/>
          <cell r="N1109"/>
          <cell r="O1109"/>
          <cell r="P1109"/>
          <cell r="Q1109"/>
          <cell r="R1109"/>
          <cell r="S1109"/>
          <cell r="T1109" t="str">
            <v>N</v>
          </cell>
          <cell r="U1109" t="str">
            <v>J</v>
          </cell>
          <cell r="V1109" t="str">
            <v>A126</v>
          </cell>
          <cell r="W1109" t="str">
            <v>Materiële vaste activa: Machines, apparaten en installaties</v>
          </cell>
        </row>
        <row r="1110">
          <cell r="A1110">
            <v>7072004</v>
          </cell>
          <cell r="B1110" t="str">
            <v>Vervanging en renovatie riolering t/m 2024 - 2024</v>
          </cell>
          <cell r="C1110" t="str">
            <v>K</v>
          </cell>
          <cell r="D1110">
            <v>2024</v>
          </cell>
          <cell r="E1110">
            <v>2099</v>
          </cell>
          <cell r="F1110">
            <v>0</v>
          </cell>
          <cell r="G1110" t="str">
            <v>K</v>
          </cell>
          <cell r="H1110"/>
          <cell r="I1110"/>
          <cell r="J1110">
            <v>7</v>
          </cell>
          <cell r="K1110">
            <v>0</v>
          </cell>
          <cell r="L1110"/>
          <cell r="M1110"/>
          <cell r="N1110"/>
          <cell r="O1110"/>
          <cell r="P1110"/>
          <cell r="Q1110"/>
          <cell r="R1110"/>
          <cell r="S1110"/>
          <cell r="T1110" t="str">
            <v>N</v>
          </cell>
          <cell r="U1110" t="str">
            <v>J</v>
          </cell>
          <cell r="V1110" t="str">
            <v>A124</v>
          </cell>
          <cell r="W1110" t="str">
            <v>Materiële vaste activa: Grond-, weg- en waterbouwkundige werken</v>
          </cell>
        </row>
        <row r="1111">
          <cell r="A1111">
            <v>7072005</v>
          </cell>
          <cell r="B1111" t="str">
            <v>Vervanging en renovatie riolering 2025 - 2025</v>
          </cell>
          <cell r="C1111" t="str">
            <v>K</v>
          </cell>
          <cell r="D1111">
            <v>2025</v>
          </cell>
          <cell r="E1111">
            <v>2099</v>
          </cell>
          <cell r="F1111">
            <v>0</v>
          </cell>
          <cell r="G1111" t="str">
            <v>K</v>
          </cell>
          <cell r="H1111"/>
          <cell r="I1111"/>
          <cell r="J1111">
            <v>7</v>
          </cell>
          <cell r="K1111">
            <v>0</v>
          </cell>
          <cell r="L1111"/>
          <cell r="M1111"/>
          <cell r="N1111"/>
          <cell r="O1111"/>
          <cell r="P1111"/>
          <cell r="Q1111"/>
          <cell r="R1111"/>
          <cell r="S1111"/>
          <cell r="T1111" t="str">
            <v>N</v>
          </cell>
          <cell r="U1111" t="str">
            <v>J</v>
          </cell>
          <cell r="V1111" t="str">
            <v>A124</v>
          </cell>
          <cell r="W1111" t="str">
            <v>Materiële vaste activa: Grond-, weg- en waterbouwkundige werken</v>
          </cell>
        </row>
        <row r="1112">
          <cell r="A1112">
            <v>7072006</v>
          </cell>
          <cell r="B1112" t="str">
            <v>Riolering Leusden Zuid-Noord fase 6 Maanweg - 2025</v>
          </cell>
          <cell r="C1112" t="str">
            <v>K</v>
          </cell>
          <cell r="D1112">
            <v>2025</v>
          </cell>
          <cell r="E1112">
            <v>2099</v>
          </cell>
          <cell r="F1112">
            <v>0</v>
          </cell>
          <cell r="G1112" t="str">
            <v>K</v>
          </cell>
          <cell r="H1112"/>
          <cell r="I1112"/>
          <cell r="J1112">
            <v>7</v>
          </cell>
          <cell r="K1112">
            <v>0</v>
          </cell>
          <cell r="L1112"/>
          <cell r="M1112"/>
          <cell r="N1112"/>
          <cell r="O1112"/>
          <cell r="P1112"/>
          <cell r="Q1112"/>
          <cell r="R1112"/>
          <cell r="S1112"/>
          <cell r="T1112" t="str">
            <v>N</v>
          </cell>
          <cell r="U1112" t="str">
            <v>J</v>
          </cell>
          <cell r="V1112" t="str">
            <v>A124</v>
          </cell>
          <cell r="W1112" t="str">
            <v>Materiële vaste activa: Grond-, weg- en waterbouwkundige werken</v>
          </cell>
        </row>
        <row r="1113">
          <cell r="A1113">
            <v>7072007</v>
          </cell>
          <cell r="B1113" t="str">
            <v>Riolering wijkrenovatie H.veld Nieuw Fase 1 - 2025</v>
          </cell>
          <cell r="C1113" t="str">
            <v>K</v>
          </cell>
          <cell r="D1113">
            <v>2025</v>
          </cell>
          <cell r="E1113">
            <v>2099</v>
          </cell>
          <cell r="F1113">
            <v>0</v>
          </cell>
          <cell r="G1113" t="str">
            <v>K</v>
          </cell>
          <cell r="H1113"/>
          <cell r="I1113"/>
          <cell r="J1113">
            <v>7</v>
          </cell>
          <cell r="K1113">
            <v>0</v>
          </cell>
          <cell r="L1113"/>
          <cell r="M1113"/>
          <cell r="N1113"/>
          <cell r="O1113"/>
          <cell r="P1113"/>
          <cell r="Q1113"/>
          <cell r="R1113"/>
          <cell r="S1113"/>
          <cell r="T1113" t="str">
            <v>N</v>
          </cell>
          <cell r="U1113" t="str">
            <v>J</v>
          </cell>
          <cell r="V1113" t="str">
            <v>A124</v>
          </cell>
          <cell r="W1113" t="str">
            <v>Materiële vaste activa: Grond-, weg- en waterbouwkundige werken</v>
          </cell>
        </row>
        <row r="1114">
          <cell r="A1114">
            <v>7073001</v>
          </cell>
          <cell r="B1114" t="str">
            <v>Verv. binnenbakken bestaande cont. 10 jaar -2017</v>
          </cell>
          <cell r="C1114" t="str">
            <v>K</v>
          </cell>
          <cell r="D1114">
            <v>2017</v>
          </cell>
          <cell r="E1114">
            <v>2099</v>
          </cell>
          <cell r="F1114">
            <v>1</v>
          </cell>
          <cell r="G1114" t="str">
            <v>K</v>
          </cell>
          <cell r="H1114"/>
          <cell r="I1114"/>
          <cell r="J1114">
            <v>7</v>
          </cell>
          <cell r="K1114">
            <v>0</v>
          </cell>
          <cell r="L1114"/>
          <cell r="M1114"/>
          <cell r="N1114"/>
          <cell r="O1114"/>
          <cell r="P1114"/>
          <cell r="Q1114"/>
          <cell r="R1114"/>
          <cell r="S1114"/>
          <cell r="T1114" t="str">
            <v>N</v>
          </cell>
          <cell r="U1114" t="str">
            <v>N</v>
          </cell>
          <cell r="V1114" t="str">
            <v>A129</v>
          </cell>
          <cell r="W1114" t="str">
            <v>Materiële vaste activa: Overig</v>
          </cell>
        </row>
        <row r="1115">
          <cell r="A1115">
            <v>7073003</v>
          </cell>
          <cell r="B1115" t="str">
            <v>Vervanging ondergrondse containers 20 jaar - 2017</v>
          </cell>
          <cell r="C1115" t="str">
            <v>K</v>
          </cell>
          <cell r="D1115">
            <v>2017</v>
          </cell>
          <cell r="E1115">
            <v>2099</v>
          </cell>
          <cell r="F1115">
            <v>1</v>
          </cell>
          <cell r="G1115" t="str">
            <v>K</v>
          </cell>
          <cell r="H1115"/>
          <cell r="I1115"/>
          <cell r="J1115">
            <v>7</v>
          </cell>
          <cell r="K1115">
            <v>0</v>
          </cell>
          <cell r="L1115"/>
          <cell r="M1115"/>
          <cell r="N1115"/>
          <cell r="O1115"/>
          <cell r="P1115"/>
          <cell r="Q1115"/>
          <cell r="R1115"/>
          <cell r="S1115"/>
          <cell r="T1115" t="str">
            <v>N</v>
          </cell>
          <cell r="U1115" t="str">
            <v>N</v>
          </cell>
          <cell r="V1115" t="str">
            <v>A129</v>
          </cell>
          <cell r="W1115" t="str">
            <v>Materiële vaste activa: Overig</v>
          </cell>
        </row>
        <row r="1116">
          <cell r="A1116">
            <v>7073004</v>
          </cell>
          <cell r="B1116" t="str">
            <v>Perron (betonwerk) Milieustraat 2017</v>
          </cell>
          <cell r="C1116" t="str">
            <v>K</v>
          </cell>
          <cell r="D1116">
            <v>2017</v>
          </cell>
          <cell r="E1116">
            <v>2099</v>
          </cell>
          <cell r="F1116">
            <v>0</v>
          </cell>
          <cell r="G1116" t="str">
            <v>K</v>
          </cell>
          <cell r="H1116"/>
          <cell r="I1116"/>
          <cell r="J1116">
            <v>7</v>
          </cell>
          <cell r="K1116">
            <v>0</v>
          </cell>
          <cell r="L1116"/>
          <cell r="M1116"/>
          <cell r="N1116"/>
          <cell r="O1116"/>
          <cell r="P1116"/>
          <cell r="Q1116"/>
          <cell r="R1116"/>
          <cell r="S1116"/>
          <cell r="T1116" t="str">
            <v>N</v>
          </cell>
          <cell r="U1116" t="str">
            <v>J</v>
          </cell>
          <cell r="V1116" t="str">
            <v>A123</v>
          </cell>
          <cell r="W1116" t="str">
            <v>Materiële vaste activa: Bedrijfsgebouwen</v>
          </cell>
        </row>
        <row r="1117">
          <cell r="A1117">
            <v>7073005</v>
          </cell>
          <cell r="B1117" t="str">
            <v>Valbeveiliging, reling werk Milieustraat 2017</v>
          </cell>
          <cell r="C1117" t="str">
            <v>K</v>
          </cell>
          <cell r="D1117">
            <v>2017</v>
          </cell>
          <cell r="E1117">
            <v>2099</v>
          </cell>
          <cell r="F1117">
            <v>0</v>
          </cell>
          <cell r="G1117" t="str">
            <v>K</v>
          </cell>
          <cell r="H1117"/>
          <cell r="I1117"/>
          <cell r="J1117">
            <v>7</v>
          </cell>
          <cell r="K1117">
            <v>0</v>
          </cell>
          <cell r="L1117"/>
          <cell r="M1117"/>
          <cell r="N1117"/>
          <cell r="O1117"/>
          <cell r="P1117"/>
          <cell r="Q1117"/>
          <cell r="R1117"/>
          <cell r="S1117"/>
          <cell r="T1117" t="str">
            <v>N</v>
          </cell>
          <cell r="U1117" t="str">
            <v>J</v>
          </cell>
          <cell r="V1117" t="str">
            <v>A123</v>
          </cell>
          <cell r="W1117" t="str">
            <v>Materiële vaste activa: Bedrijfsgebouwen</v>
          </cell>
        </row>
        <row r="1118">
          <cell r="A1118">
            <v>7073006</v>
          </cell>
          <cell r="B1118" t="str">
            <v>KCA Depot Milieustraat 2017</v>
          </cell>
          <cell r="C1118" t="str">
            <v>K</v>
          </cell>
          <cell r="D1118">
            <v>2017</v>
          </cell>
          <cell r="E1118">
            <v>2099</v>
          </cell>
          <cell r="F1118">
            <v>0</v>
          </cell>
          <cell r="G1118" t="str">
            <v>K</v>
          </cell>
          <cell r="H1118"/>
          <cell r="I1118"/>
          <cell r="J1118">
            <v>7</v>
          </cell>
          <cell r="K1118">
            <v>0</v>
          </cell>
          <cell r="L1118"/>
          <cell r="M1118"/>
          <cell r="N1118"/>
          <cell r="O1118"/>
          <cell r="P1118"/>
          <cell r="Q1118"/>
          <cell r="R1118"/>
          <cell r="S1118"/>
          <cell r="T1118" t="str">
            <v>N</v>
          </cell>
          <cell r="U1118" t="str">
            <v>J</v>
          </cell>
          <cell r="V1118" t="str">
            <v>A123</v>
          </cell>
          <cell r="W1118" t="str">
            <v>Materiële vaste activa: Bedrijfsgebouwen</v>
          </cell>
        </row>
        <row r="1119">
          <cell r="A1119">
            <v>7073007</v>
          </cell>
          <cell r="B1119" t="str">
            <v>Zoutloods Milieustraat 2017</v>
          </cell>
          <cell r="C1119" t="str">
            <v>K</v>
          </cell>
          <cell r="D1119">
            <v>2017</v>
          </cell>
          <cell r="E1119">
            <v>2099</v>
          </cell>
          <cell r="F1119">
            <v>0</v>
          </cell>
          <cell r="G1119" t="str">
            <v>K</v>
          </cell>
          <cell r="H1119"/>
          <cell r="I1119"/>
          <cell r="J1119">
            <v>7</v>
          </cell>
          <cell r="K1119">
            <v>0</v>
          </cell>
          <cell r="L1119"/>
          <cell r="M1119"/>
          <cell r="N1119"/>
          <cell r="O1119"/>
          <cell r="P1119"/>
          <cell r="Q1119"/>
          <cell r="R1119"/>
          <cell r="S1119"/>
          <cell r="T1119" t="str">
            <v>N</v>
          </cell>
          <cell r="U1119" t="str">
            <v>J</v>
          </cell>
          <cell r="V1119" t="str">
            <v>A123</v>
          </cell>
          <cell r="W1119" t="str">
            <v>Materiële vaste activa: Bedrijfsgebouwen</v>
          </cell>
        </row>
        <row r="1120">
          <cell r="A1120">
            <v>7073008</v>
          </cell>
          <cell r="B1120" t="str">
            <v>Stalling vrachtwagen Milieustraat 2017</v>
          </cell>
          <cell r="C1120" t="str">
            <v>K</v>
          </cell>
          <cell r="D1120">
            <v>2017</v>
          </cell>
          <cell r="E1120">
            <v>2099</v>
          </cell>
          <cell r="F1120">
            <v>0</v>
          </cell>
          <cell r="G1120" t="str">
            <v>K</v>
          </cell>
          <cell r="H1120"/>
          <cell r="I1120"/>
          <cell r="J1120">
            <v>7</v>
          </cell>
          <cell r="K1120">
            <v>0</v>
          </cell>
          <cell r="L1120"/>
          <cell r="M1120"/>
          <cell r="N1120"/>
          <cell r="O1120"/>
          <cell r="P1120"/>
          <cell r="Q1120"/>
          <cell r="R1120"/>
          <cell r="S1120"/>
          <cell r="T1120" t="str">
            <v>N</v>
          </cell>
          <cell r="U1120" t="str">
            <v>J</v>
          </cell>
          <cell r="V1120" t="str">
            <v>A123</v>
          </cell>
          <cell r="W1120" t="str">
            <v>Materiële vaste activa: Bedrijfsgebouwen</v>
          </cell>
        </row>
        <row r="1121">
          <cell r="A1121">
            <v>7073009</v>
          </cell>
          <cell r="B1121" t="str">
            <v>Kantoorunit Milieustraat 2017</v>
          </cell>
          <cell r="C1121" t="str">
            <v>K</v>
          </cell>
          <cell r="D1121">
            <v>2017</v>
          </cell>
          <cell r="E1121">
            <v>2099</v>
          </cell>
          <cell r="F1121">
            <v>0</v>
          </cell>
          <cell r="G1121" t="str">
            <v>K</v>
          </cell>
          <cell r="H1121"/>
          <cell r="I1121"/>
          <cell r="J1121">
            <v>7</v>
          </cell>
          <cell r="K1121">
            <v>0</v>
          </cell>
          <cell r="L1121"/>
          <cell r="M1121"/>
          <cell r="N1121"/>
          <cell r="O1121"/>
          <cell r="P1121"/>
          <cell r="Q1121"/>
          <cell r="R1121"/>
          <cell r="S1121"/>
          <cell r="T1121" t="str">
            <v>N</v>
          </cell>
          <cell r="U1121" t="str">
            <v>J</v>
          </cell>
          <cell r="V1121" t="str">
            <v>A123</v>
          </cell>
          <cell r="W1121" t="str">
            <v>Materiële vaste activa: Bedrijfsgebouwen</v>
          </cell>
        </row>
        <row r="1122">
          <cell r="A1122">
            <v>7073010</v>
          </cell>
          <cell r="B1122" t="str">
            <v>Sanitaire voorziening Milieustraat 2017</v>
          </cell>
          <cell r="C1122" t="str">
            <v>K</v>
          </cell>
          <cell r="D1122">
            <v>2017</v>
          </cell>
          <cell r="E1122">
            <v>2099</v>
          </cell>
          <cell r="F1122">
            <v>0</v>
          </cell>
          <cell r="G1122" t="str">
            <v>K</v>
          </cell>
          <cell r="H1122"/>
          <cell r="I1122"/>
          <cell r="J1122">
            <v>7</v>
          </cell>
          <cell r="K1122">
            <v>0</v>
          </cell>
          <cell r="L1122"/>
          <cell r="M1122"/>
          <cell r="N1122"/>
          <cell r="O1122"/>
          <cell r="P1122"/>
          <cell r="Q1122"/>
          <cell r="R1122"/>
          <cell r="S1122"/>
          <cell r="T1122" t="str">
            <v>N</v>
          </cell>
          <cell r="U1122" t="str">
            <v>J</v>
          </cell>
          <cell r="V1122" t="str">
            <v>A123</v>
          </cell>
          <cell r="W1122" t="str">
            <v>Materiële vaste activa: Bedrijfsgebouwen</v>
          </cell>
        </row>
        <row r="1123">
          <cell r="A1123">
            <v>7073011</v>
          </cell>
          <cell r="B1123" t="str">
            <v>Schaarlift Milieustraat 2017</v>
          </cell>
          <cell r="C1123" t="str">
            <v>K</v>
          </cell>
          <cell r="D1123">
            <v>2017</v>
          </cell>
          <cell r="E1123">
            <v>2099</v>
          </cell>
          <cell r="F1123">
            <v>0</v>
          </cell>
          <cell r="G1123" t="str">
            <v>K</v>
          </cell>
          <cell r="H1123"/>
          <cell r="I1123"/>
          <cell r="J1123">
            <v>7</v>
          </cell>
          <cell r="K1123">
            <v>0</v>
          </cell>
          <cell r="L1123"/>
          <cell r="M1123"/>
          <cell r="N1123"/>
          <cell r="O1123"/>
          <cell r="P1123"/>
          <cell r="Q1123"/>
          <cell r="R1123"/>
          <cell r="S1123"/>
          <cell r="T1123" t="str">
            <v>N</v>
          </cell>
          <cell r="U1123" t="str">
            <v>J</v>
          </cell>
          <cell r="V1123" t="str">
            <v>A123</v>
          </cell>
          <cell r="W1123" t="str">
            <v>Materiële vaste activa: Bedrijfsgebouwen</v>
          </cell>
        </row>
        <row r="1124">
          <cell r="A1124">
            <v>7073012</v>
          </cell>
          <cell r="B1124" t="str">
            <v>Toegangsbord Milieustraat 2017</v>
          </cell>
          <cell r="C1124" t="str">
            <v>K</v>
          </cell>
          <cell r="D1124">
            <v>2017</v>
          </cell>
          <cell r="E1124">
            <v>2099</v>
          </cell>
          <cell r="F1124">
            <v>0</v>
          </cell>
          <cell r="G1124" t="str">
            <v>K</v>
          </cell>
          <cell r="H1124"/>
          <cell r="I1124"/>
          <cell r="J1124">
            <v>7</v>
          </cell>
          <cell r="K1124">
            <v>0</v>
          </cell>
          <cell r="L1124"/>
          <cell r="M1124"/>
          <cell r="N1124"/>
          <cell r="O1124"/>
          <cell r="P1124"/>
          <cell r="Q1124"/>
          <cell r="R1124"/>
          <cell r="S1124"/>
          <cell r="T1124" t="str">
            <v>N</v>
          </cell>
          <cell r="U1124" t="str">
            <v>J</v>
          </cell>
          <cell r="V1124" t="str">
            <v>A123</v>
          </cell>
          <cell r="W1124" t="str">
            <v>Materiële vaste activa: Bedrijfsgebouwen</v>
          </cell>
        </row>
        <row r="1125">
          <cell r="A1125">
            <v>7073013</v>
          </cell>
          <cell r="B1125" t="str">
            <v>Electronische installaties Milieustraat 2017</v>
          </cell>
          <cell r="C1125" t="str">
            <v>K</v>
          </cell>
          <cell r="D1125">
            <v>2017</v>
          </cell>
          <cell r="E1125">
            <v>2099</v>
          </cell>
          <cell r="F1125">
            <v>0</v>
          </cell>
          <cell r="G1125" t="str">
            <v>K</v>
          </cell>
          <cell r="H1125"/>
          <cell r="I1125"/>
          <cell r="J1125">
            <v>7</v>
          </cell>
          <cell r="K1125">
            <v>0</v>
          </cell>
          <cell r="L1125"/>
          <cell r="M1125"/>
          <cell r="N1125"/>
          <cell r="O1125"/>
          <cell r="P1125"/>
          <cell r="Q1125"/>
          <cell r="R1125"/>
          <cell r="S1125"/>
          <cell r="T1125" t="str">
            <v>N</v>
          </cell>
          <cell r="U1125" t="str">
            <v>J</v>
          </cell>
          <cell r="V1125" t="str">
            <v>A123</v>
          </cell>
          <cell r="W1125" t="str">
            <v>Materiële vaste activa: Bedrijfsgebouwen</v>
          </cell>
        </row>
        <row r="1126">
          <cell r="A1126">
            <v>7073014</v>
          </cell>
          <cell r="B1126" t="str">
            <v>Werktuigbouwkundige install. Milieustraat 2017</v>
          </cell>
          <cell r="C1126" t="str">
            <v>K</v>
          </cell>
          <cell r="D1126">
            <v>2017</v>
          </cell>
          <cell r="E1126">
            <v>2099</v>
          </cell>
          <cell r="F1126">
            <v>0</v>
          </cell>
          <cell r="G1126" t="str">
            <v>K</v>
          </cell>
          <cell r="H1126"/>
          <cell r="I1126"/>
          <cell r="J1126">
            <v>7</v>
          </cell>
          <cell r="K1126">
            <v>0</v>
          </cell>
          <cell r="L1126"/>
          <cell r="M1126"/>
          <cell r="N1126"/>
          <cell r="O1126"/>
          <cell r="P1126"/>
          <cell r="Q1126"/>
          <cell r="R1126"/>
          <cell r="S1126"/>
          <cell r="T1126" t="str">
            <v>N</v>
          </cell>
          <cell r="U1126" t="str">
            <v>J</v>
          </cell>
          <cell r="V1126" t="str">
            <v>A123</v>
          </cell>
          <cell r="W1126" t="str">
            <v>Materiële vaste activa: Bedrijfsgebouwen</v>
          </cell>
        </row>
        <row r="1127">
          <cell r="A1127">
            <v>7073015</v>
          </cell>
          <cell r="B1127" t="str">
            <v>Verlichting terrein Milieustraat 2017</v>
          </cell>
          <cell r="C1127" t="str">
            <v>K</v>
          </cell>
          <cell r="D1127">
            <v>2017</v>
          </cell>
          <cell r="E1127">
            <v>2099</v>
          </cell>
          <cell r="F1127">
            <v>0</v>
          </cell>
          <cell r="G1127" t="str">
            <v>K</v>
          </cell>
          <cell r="H1127"/>
          <cell r="I1127"/>
          <cell r="J1127">
            <v>7</v>
          </cell>
          <cell r="K1127">
            <v>0</v>
          </cell>
          <cell r="L1127"/>
          <cell r="M1127"/>
          <cell r="N1127"/>
          <cell r="O1127"/>
          <cell r="P1127"/>
          <cell r="Q1127"/>
          <cell r="R1127"/>
          <cell r="S1127"/>
          <cell r="T1127" t="str">
            <v>N</v>
          </cell>
          <cell r="U1127" t="str">
            <v>J</v>
          </cell>
          <cell r="V1127" t="str">
            <v>A123</v>
          </cell>
          <cell r="W1127" t="str">
            <v>Materiële vaste activa: Bedrijfsgebouwen</v>
          </cell>
        </row>
        <row r="1128">
          <cell r="A1128">
            <v>7073016</v>
          </cell>
          <cell r="B1128" t="str">
            <v>Betonbak schaarlift Milieustraat 2017</v>
          </cell>
          <cell r="C1128" t="str">
            <v>K</v>
          </cell>
          <cell r="D1128">
            <v>2017</v>
          </cell>
          <cell r="E1128">
            <v>2099</v>
          </cell>
          <cell r="F1128">
            <v>0</v>
          </cell>
          <cell r="G1128" t="str">
            <v>K</v>
          </cell>
          <cell r="H1128"/>
          <cell r="I1128"/>
          <cell r="J1128">
            <v>7</v>
          </cell>
          <cell r="K1128">
            <v>0</v>
          </cell>
          <cell r="L1128"/>
          <cell r="M1128"/>
          <cell r="N1128"/>
          <cell r="O1128"/>
          <cell r="P1128"/>
          <cell r="Q1128"/>
          <cell r="R1128"/>
          <cell r="S1128"/>
          <cell r="T1128" t="str">
            <v>N</v>
          </cell>
          <cell r="U1128" t="str">
            <v>J</v>
          </cell>
          <cell r="V1128" t="str">
            <v>A123</v>
          </cell>
          <cell r="W1128" t="str">
            <v>Materiële vaste activa: Bedrijfsgebouwen</v>
          </cell>
        </row>
        <row r="1129">
          <cell r="A1129">
            <v>7073017</v>
          </cell>
          <cell r="B1129" t="str">
            <v>Grondwerk Milieustraat 2017</v>
          </cell>
          <cell r="C1129" t="str">
            <v>K</v>
          </cell>
          <cell r="D1129">
            <v>2017</v>
          </cell>
          <cell r="E1129">
            <v>2099</v>
          </cell>
          <cell r="F1129">
            <v>0</v>
          </cell>
          <cell r="G1129" t="str">
            <v>K</v>
          </cell>
          <cell r="H1129"/>
          <cell r="I1129"/>
          <cell r="J1129">
            <v>7</v>
          </cell>
          <cell r="K1129">
            <v>0</v>
          </cell>
          <cell r="L1129"/>
          <cell r="M1129"/>
          <cell r="N1129"/>
          <cell r="O1129"/>
          <cell r="P1129"/>
          <cell r="Q1129"/>
          <cell r="R1129"/>
          <cell r="S1129"/>
          <cell r="T1129" t="str">
            <v>N</v>
          </cell>
          <cell r="U1129" t="str">
            <v>J</v>
          </cell>
          <cell r="V1129" t="str">
            <v>A123</v>
          </cell>
          <cell r="W1129" t="str">
            <v>Materiële vaste activa: Bedrijfsgebouwen</v>
          </cell>
        </row>
        <row r="1130">
          <cell r="A1130">
            <v>7073018</v>
          </cell>
          <cell r="B1130" t="str">
            <v>Afwateringsstelsel Milieustraat 2017</v>
          </cell>
          <cell r="C1130" t="str">
            <v>K</v>
          </cell>
          <cell r="D1130">
            <v>2017</v>
          </cell>
          <cell r="E1130">
            <v>2099</v>
          </cell>
          <cell r="F1130">
            <v>0</v>
          </cell>
          <cell r="G1130" t="str">
            <v>K</v>
          </cell>
          <cell r="H1130"/>
          <cell r="I1130"/>
          <cell r="J1130">
            <v>7</v>
          </cell>
          <cell r="K1130">
            <v>0</v>
          </cell>
          <cell r="L1130"/>
          <cell r="M1130"/>
          <cell r="N1130"/>
          <cell r="O1130"/>
          <cell r="P1130"/>
          <cell r="Q1130"/>
          <cell r="R1130"/>
          <cell r="S1130"/>
          <cell r="T1130" t="str">
            <v>N</v>
          </cell>
          <cell r="U1130" t="str">
            <v>J</v>
          </cell>
          <cell r="V1130" t="str">
            <v>A123</v>
          </cell>
          <cell r="W1130" t="str">
            <v>Materiële vaste activa: Bedrijfsgebouwen</v>
          </cell>
        </row>
        <row r="1131">
          <cell r="A1131">
            <v>7073019</v>
          </cell>
          <cell r="B1131" t="str">
            <v>Vloeistofdichte vloeren Milieustraat 2017</v>
          </cell>
          <cell r="C1131" t="str">
            <v>K</v>
          </cell>
          <cell r="D1131">
            <v>2017</v>
          </cell>
          <cell r="E1131">
            <v>2099</v>
          </cell>
          <cell r="F1131">
            <v>0</v>
          </cell>
          <cell r="G1131" t="str">
            <v>K</v>
          </cell>
          <cell r="H1131"/>
          <cell r="I1131"/>
          <cell r="J1131">
            <v>7</v>
          </cell>
          <cell r="K1131">
            <v>0</v>
          </cell>
          <cell r="L1131"/>
          <cell r="M1131"/>
          <cell r="N1131"/>
          <cell r="O1131"/>
          <cell r="P1131"/>
          <cell r="Q1131"/>
          <cell r="R1131"/>
          <cell r="S1131"/>
          <cell r="T1131" t="str">
            <v>N</v>
          </cell>
          <cell r="U1131" t="str">
            <v>J</v>
          </cell>
          <cell r="V1131" t="str">
            <v>A123</v>
          </cell>
          <cell r="W1131" t="str">
            <v>Materiële vaste activa: Bedrijfsgebouwen</v>
          </cell>
        </row>
        <row r="1132">
          <cell r="A1132">
            <v>7073020</v>
          </cell>
          <cell r="B1132" t="str">
            <v>Verharding Milieustraat 2017</v>
          </cell>
          <cell r="C1132" t="str">
            <v>K</v>
          </cell>
          <cell r="D1132">
            <v>2017</v>
          </cell>
          <cell r="E1132">
            <v>2099</v>
          </cell>
          <cell r="F1132">
            <v>0</v>
          </cell>
          <cell r="G1132" t="str">
            <v>K</v>
          </cell>
          <cell r="H1132"/>
          <cell r="I1132"/>
          <cell r="J1132">
            <v>7</v>
          </cell>
          <cell r="K1132">
            <v>0</v>
          </cell>
          <cell r="L1132"/>
          <cell r="M1132"/>
          <cell r="N1132"/>
          <cell r="O1132"/>
          <cell r="P1132"/>
          <cell r="Q1132"/>
          <cell r="R1132"/>
          <cell r="S1132"/>
          <cell r="T1132" t="str">
            <v>N</v>
          </cell>
          <cell r="U1132" t="str">
            <v>J</v>
          </cell>
          <cell r="V1132" t="str">
            <v>A123</v>
          </cell>
          <cell r="W1132" t="str">
            <v>Materiële vaste activa: Bedrijfsgebouwen</v>
          </cell>
        </row>
        <row r="1133">
          <cell r="A1133">
            <v>7073021</v>
          </cell>
          <cell r="B1133" t="str">
            <v>Diverse voorzieningen Milieustraat 15 jaar -2017</v>
          </cell>
          <cell r="C1133" t="str">
            <v>K</v>
          </cell>
          <cell r="D1133">
            <v>2017</v>
          </cell>
          <cell r="E1133">
            <v>2099</v>
          </cell>
          <cell r="F1133">
            <v>0</v>
          </cell>
          <cell r="G1133" t="str">
            <v>K</v>
          </cell>
          <cell r="H1133"/>
          <cell r="I1133"/>
          <cell r="J1133">
            <v>7</v>
          </cell>
          <cell r="K1133">
            <v>0</v>
          </cell>
          <cell r="L1133"/>
          <cell r="M1133"/>
          <cell r="N1133"/>
          <cell r="O1133"/>
          <cell r="P1133"/>
          <cell r="Q1133"/>
          <cell r="R1133"/>
          <cell r="S1133"/>
          <cell r="T1133" t="str">
            <v>N</v>
          </cell>
          <cell r="U1133" t="str">
            <v>J</v>
          </cell>
          <cell r="V1133" t="str">
            <v>A123</v>
          </cell>
          <cell r="W1133" t="str">
            <v>Materiële vaste activa: Bedrijfsgebouwen</v>
          </cell>
        </row>
        <row r="1134">
          <cell r="A1134">
            <v>7073022</v>
          </cell>
          <cell r="B1134" t="str">
            <v>Tweede weegbrug ’t Spieghel - 2017</v>
          </cell>
          <cell r="C1134" t="str">
            <v>K</v>
          </cell>
          <cell r="D1134">
            <v>2017</v>
          </cell>
          <cell r="E1134">
            <v>2099</v>
          </cell>
          <cell r="F1134">
            <v>1</v>
          </cell>
          <cell r="G1134" t="str">
            <v>K</v>
          </cell>
          <cell r="H1134"/>
          <cell r="I1134"/>
          <cell r="J1134">
            <v>7</v>
          </cell>
          <cell r="K1134">
            <v>0</v>
          </cell>
          <cell r="L1134"/>
          <cell r="M1134"/>
          <cell r="N1134"/>
          <cell r="O1134"/>
          <cell r="P1134"/>
          <cell r="Q1134"/>
          <cell r="R1134"/>
          <cell r="S1134"/>
          <cell r="T1134" t="str">
            <v>N</v>
          </cell>
          <cell r="U1134" t="str">
            <v>N</v>
          </cell>
          <cell r="V1134" t="str">
            <v>A126</v>
          </cell>
          <cell r="W1134" t="str">
            <v>Materiële vaste activa: Machines, apparaten en installaties</v>
          </cell>
        </row>
        <row r="1135">
          <cell r="A1135">
            <v>7073023</v>
          </cell>
          <cell r="B1135" t="str">
            <v>Toegangs- en afrekensysteem ’t Spieghel - 2017</v>
          </cell>
          <cell r="C1135" t="str">
            <v>K</v>
          </cell>
          <cell r="D1135">
            <v>2017</v>
          </cell>
          <cell r="E1135">
            <v>2099</v>
          </cell>
          <cell r="F1135">
            <v>1</v>
          </cell>
          <cell r="G1135" t="str">
            <v>K</v>
          </cell>
          <cell r="H1135"/>
          <cell r="I1135"/>
          <cell r="J1135">
            <v>7</v>
          </cell>
          <cell r="K1135">
            <v>0</v>
          </cell>
          <cell r="L1135"/>
          <cell r="M1135"/>
          <cell r="N1135"/>
          <cell r="O1135"/>
          <cell r="P1135"/>
          <cell r="Q1135"/>
          <cell r="R1135"/>
          <cell r="S1135"/>
          <cell r="T1135" t="str">
            <v>N</v>
          </cell>
          <cell r="U1135" t="str">
            <v>N</v>
          </cell>
          <cell r="V1135" t="str">
            <v>A126</v>
          </cell>
          <cell r="W1135" t="str">
            <v>Materiële vaste activa: Machines, apparaten en installaties</v>
          </cell>
        </row>
        <row r="1136">
          <cell r="A1136">
            <v>7073024</v>
          </cell>
          <cell r="B1136" t="str">
            <v>Software toegangssysteem ’t Spieghel - 2017</v>
          </cell>
          <cell r="C1136" t="str">
            <v>K</v>
          </cell>
          <cell r="D1136">
            <v>2017</v>
          </cell>
          <cell r="E1136">
            <v>2099</v>
          </cell>
          <cell r="F1136">
            <v>1</v>
          </cell>
          <cell r="G1136" t="str">
            <v>K</v>
          </cell>
          <cell r="H1136"/>
          <cell r="I1136"/>
          <cell r="J1136">
            <v>7</v>
          </cell>
          <cell r="K1136">
            <v>0</v>
          </cell>
          <cell r="L1136"/>
          <cell r="M1136"/>
          <cell r="N1136"/>
          <cell r="O1136"/>
          <cell r="P1136"/>
          <cell r="Q1136"/>
          <cell r="R1136"/>
          <cell r="S1136"/>
          <cell r="T1136" t="str">
            <v>N</v>
          </cell>
          <cell r="U1136" t="str">
            <v>N</v>
          </cell>
          <cell r="V1136" t="str">
            <v>A126</v>
          </cell>
          <cell r="W1136" t="str">
            <v>Materiële vaste activa: Machines, apparaten en installaties</v>
          </cell>
        </row>
        <row r="1137">
          <cell r="A1137">
            <v>7073025</v>
          </cell>
          <cell r="B1137" t="str">
            <v>Kangoo Z.E. Maxi inclusief opbouw - 2021</v>
          </cell>
          <cell r="C1137" t="str">
            <v>K</v>
          </cell>
          <cell r="D1137">
            <v>2021</v>
          </cell>
          <cell r="E1137">
            <v>2099</v>
          </cell>
          <cell r="F1137">
            <v>0</v>
          </cell>
          <cell r="G1137" t="str">
            <v>K</v>
          </cell>
          <cell r="H1137"/>
          <cell r="I1137"/>
          <cell r="J1137">
            <v>7</v>
          </cell>
          <cell r="K1137">
            <v>0</v>
          </cell>
          <cell r="L1137"/>
          <cell r="M1137"/>
          <cell r="N1137"/>
          <cell r="O1137"/>
          <cell r="P1137"/>
          <cell r="Q1137"/>
          <cell r="R1137"/>
          <cell r="S1137"/>
          <cell r="T1137" t="str">
            <v>N</v>
          </cell>
          <cell r="U1137" t="str">
            <v>J</v>
          </cell>
          <cell r="V1137" t="str">
            <v>A125</v>
          </cell>
          <cell r="W1137" t="str">
            <v>Materiële vaste activa: Vervoermiddelen</v>
          </cell>
        </row>
        <row r="1138">
          <cell r="A1138">
            <v>7073026</v>
          </cell>
          <cell r="B1138" t="str">
            <v>Klikotronics (CMS) - 2019</v>
          </cell>
          <cell r="C1138" t="str">
            <v>K</v>
          </cell>
          <cell r="D1138">
            <v>2019</v>
          </cell>
          <cell r="E1138">
            <v>2099</v>
          </cell>
          <cell r="F1138">
            <v>1</v>
          </cell>
          <cell r="G1138" t="str">
            <v>K</v>
          </cell>
          <cell r="H1138"/>
          <cell r="I1138"/>
          <cell r="J1138">
            <v>7</v>
          </cell>
          <cell r="K1138">
            <v>0</v>
          </cell>
          <cell r="L1138"/>
          <cell r="M1138"/>
          <cell r="N1138"/>
          <cell r="O1138"/>
          <cell r="P1138"/>
          <cell r="Q1138"/>
          <cell r="R1138"/>
          <cell r="S1138"/>
          <cell r="T1138" t="str">
            <v>N</v>
          </cell>
          <cell r="U1138" t="str">
            <v>N</v>
          </cell>
          <cell r="V1138" t="str">
            <v>A129</v>
          </cell>
          <cell r="W1138" t="str">
            <v>Materiële vaste activa: Overig</v>
          </cell>
        </row>
        <row r="1139">
          <cell r="A1139">
            <v>7073028</v>
          </cell>
          <cell r="B1139" t="str">
            <v>Vervanging ondergrondse containers 10 jr. - 2020</v>
          </cell>
          <cell r="C1139" t="str">
            <v>K</v>
          </cell>
          <cell r="D1139">
            <v>2020</v>
          </cell>
          <cell r="E1139">
            <v>2099</v>
          </cell>
          <cell r="F1139">
            <v>1</v>
          </cell>
          <cell r="G1139" t="str">
            <v>K</v>
          </cell>
          <cell r="H1139"/>
          <cell r="I1139"/>
          <cell r="J1139">
            <v>7</v>
          </cell>
          <cell r="K1139">
            <v>0</v>
          </cell>
          <cell r="L1139"/>
          <cell r="M1139"/>
          <cell r="N1139"/>
          <cell r="O1139"/>
          <cell r="P1139"/>
          <cell r="Q1139"/>
          <cell r="R1139"/>
          <cell r="S1139"/>
          <cell r="T1139" t="str">
            <v>N</v>
          </cell>
          <cell r="U1139" t="str">
            <v>N</v>
          </cell>
          <cell r="V1139" t="str">
            <v>A129</v>
          </cell>
          <cell r="W1139" t="str">
            <v>Materiële vaste activa: Overig</v>
          </cell>
        </row>
        <row r="1140">
          <cell r="A1140">
            <v>7073029</v>
          </cell>
          <cell r="B1140" t="str">
            <v>Renovatie ondergrondse containers 5 jr. - 2020</v>
          </cell>
          <cell r="C1140" t="str">
            <v>K</v>
          </cell>
          <cell r="D1140">
            <v>2020</v>
          </cell>
          <cell r="E1140">
            <v>2099</v>
          </cell>
          <cell r="F1140">
            <v>1</v>
          </cell>
          <cell r="G1140" t="str">
            <v>K</v>
          </cell>
          <cell r="H1140"/>
          <cell r="I1140"/>
          <cell r="J1140">
            <v>7</v>
          </cell>
          <cell r="K1140">
            <v>0</v>
          </cell>
          <cell r="L1140"/>
          <cell r="M1140"/>
          <cell r="N1140"/>
          <cell r="O1140"/>
          <cell r="P1140"/>
          <cell r="Q1140"/>
          <cell r="R1140"/>
          <cell r="S1140"/>
          <cell r="T1140" t="str">
            <v>N</v>
          </cell>
          <cell r="U1140" t="str">
            <v>N</v>
          </cell>
          <cell r="V1140" t="str">
            <v>A129</v>
          </cell>
          <cell r="W1140" t="str">
            <v>Materiële vaste activa: Overig</v>
          </cell>
        </row>
        <row r="1141">
          <cell r="A1141">
            <v>7073031</v>
          </cell>
          <cell r="B1141" t="str">
            <v>Vervanging ondergr. containers 10 jaar – 2021</v>
          </cell>
          <cell r="C1141" t="str">
            <v>K</v>
          </cell>
          <cell r="D1141">
            <v>2021</v>
          </cell>
          <cell r="E1141">
            <v>2099</v>
          </cell>
          <cell r="F1141">
            <v>1</v>
          </cell>
          <cell r="G1141" t="str">
            <v>K</v>
          </cell>
          <cell r="H1141"/>
          <cell r="I1141"/>
          <cell r="J1141">
            <v>7</v>
          </cell>
          <cell r="K1141">
            <v>0</v>
          </cell>
          <cell r="L1141"/>
          <cell r="M1141"/>
          <cell r="N1141"/>
          <cell r="O1141"/>
          <cell r="P1141"/>
          <cell r="Q1141"/>
          <cell r="R1141"/>
          <cell r="S1141"/>
          <cell r="T1141" t="str">
            <v>N</v>
          </cell>
          <cell r="U1141" t="str">
            <v>N</v>
          </cell>
          <cell r="V1141" t="str">
            <v>A129</v>
          </cell>
          <cell r="W1141" t="str">
            <v>Materiële vaste activa: Overig</v>
          </cell>
        </row>
        <row r="1142">
          <cell r="A1142">
            <v>7073032</v>
          </cell>
          <cell r="B1142" t="str">
            <v>Vervanging ondergr. containers 5 jaar – 2021</v>
          </cell>
          <cell r="C1142" t="str">
            <v>K</v>
          </cell>
          <cell r="D1142">
            <v>2021</v>
          </cell>
          <cell r="E1142">
            <v>2099</v>
          </cell>
          <cell r="F1142">
            <v>1</v>
          </cell>
          <cell r="G1142" t="str">
            <v>K</v>
          </cell>
          <cell r="H1142"/>
          <cell r="I1142"/>
          <cell r="J1142">
            <v>7</v>
          </cell>
          <cell r="K1142">
            <v>0</v>
          </cell>
          <cell r="L1142"/>
          <cell r="M1142"/>
          <cell r="N1142"/>
          <cell r="O1142"/>
          <cell r="P1142"/>
          <cell r="Q1142"/>
          <cell r="R1142"/>
          <cell r="S1142"/>
          <cell r="T1142" t="str">
            <v>N</v>
          </cell>
          <cell r="U1142" t="str">
            <v>N</v>
          </cell>
          <cell r="V1142" t="str">
            <v>A129</v>
          </cell>
          <cell r="W1142" t="str">
            <v>Materiële vaste activa: Overig</v>
          </cell>
        </row>
        <row r="1143">
          <cell r="A1143">
            <v>7073033</v>
          </cell>
          <cell r="B1143" t="str">
            <v>Vervanging ondergrondse containers 10 jaar - 2022</v>
          </cell>
          <cell r="C1143" t="str">
            <v>K</v>
          </cell>
          <cell r="D1143">
            <v>2022</v>
          </cell>
          <cell r="E1143">
            <v>2023</v>
          </cell>
          <cell r="F1143">
            <v>1</v>
          </cell>
          <cell r="G1143" t="str">
            <v>K</v>
          </cell>
          <cell r="H1143"/>
          <cell r="I1143"/>
          <cell r="J1143">
            <v>7</v>
          </cell>
          <cell r="K1143">
            <v>0</v>
          </cell>
          <cell r="L1143"/>
          <cell r="M1143"/>
          <cell r="N1143"/>
          <cell r="O1143"/>
          <cell r="P1143"/>
          <cell r="Q1143"/>
          <cell r="R1143"/>
          <cell r="S1143"/>
          <cell r="T1143" t="str">
            <v>N</v>
          </cell>
          <cell r="U1143" t="str">
            <v>J</v>
          </cell>
          <cell r="V1143" t="str">
            <v>A126</v>
          </cell>
          <cell r="W1143" t="str">
            <v>Materiële vaste activa: Machines, apparaten en installaties</v>
          </cell>
        </row>
        <row r="1144">
          <cell r="A1144">
            <v>7073034</v>
          </cell>
          <cell r="B1144" t="str">
            <v>Renovatie ondergrondse containers 5 jaar - 2022</v>
          </cell>
          <cell r="C1144" t="str">
            <v>K</v>
          </cell>
          <cell r="D1144">
            <v>2022</v>
          </cell>
          <cell r="E1144">
            <v>2023</v>
          </cell>
          <cell r="F1144">
            <v>1</v>
          </cell>
          <cell r="G1144" t="str">
            <v>K</v>
          </cell>
          <cell r="H1144"/>
          <cell r="I1144"/>
          <cell r="J1144">
            <v>7</v>
          </cell>
          <cell r="K1144">
            <v>0</v>
          </cell>
          <cell r="L1144"/>
          <cell r="M1144"/>
          <cell r="N1144"/>
          <cell r="O1144"/>
          <cell r="P1144"/>
          <cell r="Q1144"/>
          <cell r="R1144"/>
          <cell r="S1144"/>
          <cell r="T1144" t="str">
            <v>N</v>
          </cell>
          <cell r="U1144" t="str">
            <v>J</v>
          </cell>
          <cell r="V1144" t="str">
            <v>A126</v>
          </cell>
          <cell r="W1144" t="str">
            <v>Materiële vaste activa: Machines, apparaten en installaties</v>
          </cell>
        </row>
        <row r="1145">
          <cell r="A1145">
            <v>7073035</v>
          </cell>
          <cell r="B1145" t="str">
            <v>Vervanging ondergrondse containers 10 jaar - 2023</v>
          </cell>
          <cell r="C1145" t="str">
            <v>K</v>
          </cell>
          <cell r="D1145">
            <v>2023</v>
          </cell>
          <cell r="E1145">
            <v>2099</v>
          </cell>
          <cell r="F1145">
            <v>0</v>
          </cell>
          <cell r="G1145" t="str">
            <v>K</v>
          </cell>
          <cell r="H1145"/>
          <cell r="I1145"/>
          <cell r="J1145">
            <v>7</v>
          </cell>
          <cell r="K1145">
            <v>0</v>
          </cell>
          <cell r="L1145"/>
          <cell r="M1145"/>
          <cell r="N1145"/>
          <cell r="O1145"/>
          <cell r="P1145"/>
          <cell r="Q1145"/>
          <cell r="R1145"/>
          <cell r="S1145"/>
          <cell r="T1145" t="str">
            <v>N</v>
          </cell>
          <cell r="U1145" t="str">
            <v>J</v>
          </cell>
          <cell r="V1145" t="str">
            <v>A126</v>
          </cell>
          <cell r="W1145" t="str">
            <v>Materiële vaste activa: Machines, apparaten en installaties</v>
          </cell>
        </row>
        <row r="1146">
          <cell r="A1146">
            <v>7073037</v>
          </cell>
          <cell r="B1146" t="str">
            <v>Vervanging ondergrondse containers 10 jr. - 2024</v>
          </cell>
          <cell r="C1146" t="str">
            <v>K</v>
          </cell>
          <cell r="D1146">
            <v>2024</v>
          </cell>
          <cell r="E1146">
            <v>2099</v>
          </cell>
          <cell r="F1146">
            <v>0</v>
          </cell>
          <cell r="G1146" t="str">
            <v>K</v>
          </cell>
          <cell r="H1146"/>
          <cell r="I1146"/>
          <cell r="J1146">
            <v>7</v>
          </cell>
          <cell r="K1146">
            <v>0</v>
          </cell>
          <cell r="L1146"/>
          <cell r="M1146"/>
          <cell r="N1146"/>
          <cell r="O1146"/>
          <cell r="P1146"/>
          <cell r="Q1146"/>
          <cell r="R1146"/>
          <cell r="S1146"/>
          <cell r="T1146" t="str">
            <v>N</v>
          </cell>
          <cell r="U1146" t="str">
            <v>J</v>
          </cell>
          <cell r="V1146" t="str">
            <v>A129</v>
          </cell>
          <cell r="W1146" t="str">
            <v>Materiële vaste activa: Overig</v>
          </cell>
        </row>
        <row r="1147">
          <cell r="A1147">
            <v>7073039</v>
          </cell>
          <cell r="B1147" t="str">
            <v>Bovengrondse containers luierinzameling - 2021</v>
          </cell>
          <cell r="C1147" t="str">
            <v>K</v>
          </cell>
          <cell r="D1147">
            <v>2021</v>
          </cell>
          <cell r="E1147">
            <v>2099</v>
          </cell>
          <cell r="F1147">
            <v>1</v>
          </cell>
          <cell r="G1147" t="str">
            <v>K</v>
          </cell>
          <cell r="H1147"/>
          <cell r="I1147"/>
          <cell r="J1147">
            <v>7</v>
          </cell>
          <cell r="K1147">
            <v>0</v>
          </cell>
          <cell r="L1147"/>
          <cell r="M1147"/>
          <cell r="N1147"/>
          <cell r="O1147"/>
          <cell r="P1147"/>
          <cell r="Q1147"/>
          <cell r="R1147"/>
          <cell r="S1147"/>
          <cell r="T1147" t="str">
            <v>N</v>
          </cell>
          <cell r="U1147" t="str">
            <v>N</v>
          </cell>
          <cell r="V1147" t="str">
            <v>A129</v>
          </cell>
          <cell r="W1147" t="str">
            <v>Materiële vaste activa: Overig</v>
          </cell>
        </row>
        <row r="1148">
          <cell r="A1148">
            <v>7073040</v>
          </cell>
          <cell r="B1148" t="str">
            <v>Aanschaf mini-containers papier 2021</v>
          </cell>
          <cell r="C1148" t="str">
            <v>K</v>
          </cell>
          <cell r="D1148">
            <v>2021</v>
          </cell>
          <cell r="E1148">
            <v>2022</v>
          </cell>
          <cell r="F1148">
            <v>1</v>
          </cell>
          <cell r="G1148" t="str">
            <v>K</v>
          </cell>
          <cell r="H1148"/>
          <cell r="I1148"/>
          <cell r="J1148">
            <v>7</v>
          </cell>
          <cell r="K1148">
            <v>0</v>
          </cell>
          <cell r="L1148"/>
          <cell r="M1148"/>
          <cell r="N1148"/>
          <cell r="O1148"/>
          <cell r="P1148"/>
          <cell r="Q1148"/>
          <cell r="R1148"/>
          <cell r="S1148"/>
          <cell r="T1148" t="str">
            <v>N</v>
          </cell>
          <cell r="U1148" t="str">
            <v>J</v>
          </cell>
          <cell r="V1148" t="str">
            <v>A129</v>
          </cell>
          <cell r="W1148" t="str">
            <v>Materiële vaste activa: Overig</v>
          </cell>
        </row>
        <row r="1149">
          <cell r="A1149">
            <v>7073041</v>
          </cell>
          <cell r="B1149" t="str">
            <v>Vervanging ondergrondse containers 10 jr. - 2025</v>
          </cell>
          <cell r="C1149" t="str">
            <v>K</v>
          </cell>
          <cell r="D1149">
            <v>2021</v>
          </cell>
          <cell r="E1149">
            <v>2099</v>
          </cell>
          <cell r="F1149">
            <v>0</v>
          </cell>
          <cell r="G1149" t="str">
            <v>K</v>
          </cell>
          <cell r="H1149"/>
          <cell r="I1149"/>
          <cell r="J1149">
            <v>7</v>
          </cell>
          <cell r="K1149">
            <v>0</v>
          </cell>
          <cell r="L1149"/>
          <cell r="M1149"/>
          <cell r="N1149"/>
          <cell r="O1149"/>
          <cell r="P1149"/>
          <cell r="Q1149"/>
          <cell r="R1149"/>
          <cell r="S1149"/>
          <cell r="T1149" t="str">
            <v>N</v>
          </cell>
          <cell r="U1149" t="str">
            <v>J</v>
          </cell>
          <cell r="V1149" t="str">
            <v>A129</v>
          </cell>
          <cell r="W1149" t="str">
            <v>Materiële vaste activa: Overig</v>
          </cell>
        </row>
        <row r="1150">
          <cell r="A1150">
            <v>7073042</v>
          </cell>
          <cell r="B1150" t="str">
            <v>Aanschaf paslezers oc papierinzameling - 2021</v>
          </cell>
          <cell r="C1150" t="str">
            <v>K</v>
          </cell>
          <cell r="D1150">
            <v>2021</v>
          </cell>
          <cell r="E1150">
            <v>2022</v>
          </cell>
          <cell r="F1150">
            <v>1</v>
          </cell>
          <cell r="G1150" t="str">
            <v>K</v>
          </cell>
          <cell r="H1150"/>
          <cell r="I1150"/>
          <cell r="J1150">
            <v>7</v>
          </cell>
          <cell r="K1150">
            <v>0</v>
          </cell>
          <cell r="L1150"/>
          <cell r="M1150"/>
          <cell r="N1150"/>
          <cell r="O1150"/>
          <cell r="P1150"/>
          <cell r="Q1150"/>
          <cell r="R1150"/>
          <cell r="S1150"/>
          <cell r="T1150" t="str">
            <v>N</v>
          </cell>
          <cell r="U1150" t="str">
            <v>J</v>
          </cell>
          <cell r="V1150" t="str">
            <v>A129</v>
          </cell>
          <cell r="W1150" t="str">
            <v>Materiële vaste activa: Overig</v>
          </cell>
        </row>
        <row r="1151">
          <cell r="A1151">
            <v>7073043</v>
          </cell>
          <cell r="B1151" t="str">
            <v>Aanschaf ondergrondse containers papier 10jr- 2021</v>
          </cell>
          <cell r="C1151" t="str">
            <v>K</v>
          </cell>
          <cell r="D1151">
            <v>2021</v>
          </cell>
          <cell r="E1151">
            <v>2022</v>
          </cell>
          <cell r="F1151">
            <v>1</v>
          </cell>
          <cell r="G1151" t="str">
            <v>K</v>
          </cell>
          <cell r="H1151"/>
          <cell r="I1151"/>
          <cell r="J1151">
            <v>7</v>
          </cell>
          <cell r="K1151">
            <v>0</v>
          </cell>
          <cell r="L1151"/>
          <cell r="M1151"/>
          <cell r="N1151"/>
          <cell r="O1151"/>
          <cell r="P1151"/>
          <cell r="Q1151"/>
          <cell r="R1151"/>
          <cell r="S1151"/>
          <cell r="T1151" t="str">
            <v>N</v>
          </cell>
          <cell r="U1151" t="str">
            <v>J</v>
          </cell>
          <cell r="V1151" t="str">
            <v>A129</v>
          </cell>
          <cell r="W1151" t="str">
            <v>Materiële vaste activa: Overig</v>
          </cell>
        </row>
        <row r="1152">
          <cell r="A1152">
            <v>7073044</v>
          </cell>
          <cell r="B1152" t="str">
            <v>Plaatsing laadpalen Milieustraat - 2021</v>
          </cell>
          <cell r="C1152" t="str">
            <v>K</v>
          </cell>
          <cell r="D1152">
            <v>2021</v>
          </cell>
          <cell r="E1152">
            <v>2022</v>
          </cell>
          <cell r="F1152">
            <v>1</v>
          </cell>
          <cell r="G1152" t="str">
            <v>K</v>
          </cell>
          <cell r="H1152"/>
          <cell r="I1152"/>
          <cell r="J1152">
            <v>7</v>
          </cell>
          <cell r="K1152">
            <v>0</v>
          </cell>
          <cell r="L1152"/>
          <cell r="M1152"/>
          <cell r="N1152"/>
          <cell r="O1152"/>
          <cell r="P1152"/>
          <cell r="Q1152"/>
          <cell r="R1152"/>
          <cell r="S1152"/>
          <cell r="T1152" t="str">
            <v>N</v>
          </cell>
          <cell r="U1152" t="str">
            <v>J</v>
          </cell>
          <cell r="V1152" t="str">
            <v>A126</v>
          </cell>
          <cell r="W1152" t="str">
            <v>Materiële vaste activa: Machines, apparaten en installaties</v>
          </cell>
        </row>
        <row r="1153">
          <cell r="A1153">
            <v>7073046</v>
          </cell>
          <cell r="B1153" t="str">
            <v>Renault Kangoo E-Tech Extra 22 kW - 2023</v>
          </cell>
          <cell r="C1153" t="str">
            <v>K</v>
          </cell>
          <cell r="D1153">
            <v>2023</v>
          </cell>
          <cell r="E1153">
            <v>2099</v>
          </cell>
          <cell r="F1153">
            <v>0</v>
          </cell>
          <cell r="G1153" t="str">
            <v>K</v>
          </cell>
          <cell r="H1153"/>
          <cell r="I1153"/>
          <cell r="J1153">
            <v>7</v>
          </cell>
          <cell r="K1153">
            <v>0</v>
          </cell>
          <cell r="L1153"/>
          <cell r="M1153"/>
          <cell r="N1153"/>
          <cell r="O1153"/>
          <cell r="P1153"/>
          <cell r="Q1153"/>
          <cell r="R1153"/>
          <cell r="S1153"/>
          <cell r="T1153" t="str">
            <v>N</v>
          </cell>
          <cell r="U1153" t="str">
            <v>J</v>
          </cell>
          <cell r="V1153" t="str">
            <v>A125</v>
          </cell>
          <cell r="W1153" t="str">
            <v>Materiële vaste activa: Vervoermiddelen</v>
          </cell>
        </row>
        <row r="1154">
          <cell r="A1154">
            <v>7075001</v>
          </cell>
          <cell r="B1154" t="str">
            <v>Geluidsinstallatie aula begraafplaats 2020</v>
          </cell>
          <cell r="C1154" t="str">
            <v>K</v>
          </cell>
          <cell r="D1154">
            <v>2020</v>
          </cell>
          <cell r="E1154">
            <v>2099</v>
          </cell>
          <cell r="F1154">
            <v>1</v>
          </cell>
          <cell r="G1154" t="str">
            <v>K</v>
          </cell>
          <cell r="H1154"/>
          <cell r="I1154"/>
          <cell r="J1154">
            <v>7</v>
          </cell>
          <cell r="K1154">
            <v>0</v>
          </cell>
          <cell r="L1154"/>
          <cell r="M1154"/>
          <cell r="N1154"/>
          <cell r="O1154"/>
          <cell r="P1154"/>
          <cell r="Q1154"/>
          <cell r="R1154"/>
          <cell r="S1154"/>
          <cell r="T1154" t="str">
            <v>N</v>
          </cell>
          <cell r="U1154" t="str">
            <v>N</v>
          </cell>
          <cell r="V1154" t="str">
            <v>A126</v>
          </cell>
          <cell r="W1154" t="str">
            <v>Materiële vaste activa: Machines, apparaten en installaties</v>
          </cell>
        </row>
        <row r="1155">
          <cell r="A1155">
            <v>7075002</v>
          </cell>
          <cell r="B1155" t="str">
            <v>Restauratie muur begraafplaats en beplanting 2021</v>
          </cell>
          <cell r="C1155" t="str">
            <v>K</v>
          </cell>
          <cell r="D1155">
            <v>2020</v>
          </cell>
          <cell r="E1155">
            <v>2099</v>
          </cell>
          <cell r="F1155">
            <v>0</v>
          </cell>
          <cell r="G1155" t="str">
            <v>K</v>
          </cell>
          <cell r="H1155"/>
          <cell r="I1155"/>
          <cell r="J1155">
            <v>7</v>
          </cell>
          <cell r="K1155">
            <v>0</v>
          </cell>
          <cell r="L1155"/>
          <cell r="M1155"/>
          <cell r="N1155"/>
          <cell r="O1155"/>
          <cell r="P1155"/>
          <cell r="Q1155"/>
          <cell r="R1155"/>
          <cell r="S1155"/>
          <cell r="T1155" t="str">
            <v>N</v>
          </cell>
          <cell r="U1155" t="str">
            <v>J</v>
          </cell>
          <cell r="V1155" t="str">
            <v>A129</v>
          </cell>
          <cell r="W1155" t="str">
            <v>Materiële vaste activa: Overig</v>
          </cell>
        </row>
        <row r="1156">
          <cell r="A1156">
            <v>7080115</v>
          </cell>
          <cell r="B1156" t="str">
            <v>Ontwikkelingen zaaksysteem 2016</v>
          </cell>
          <cell r="C1156" t="str">
            <v>K</v>
          </cell>
          <cell r="D1156">
            <v>2017</v>
          </cell>
          <cell r="E1156">
            <v>2099</v>
          </cell>
          <cell r="F1156">
            <v>1</v>
          </cell>
          <cell r="G1156" t="str">
            <v>K</v>
          </cell>
          <cell r="H1156"/>
          <cell r="I1156"/>
          <cell r="J1156">
            <v>7</v>
          </cell>
          <cell r="K1156">
            <v>0</v>
          </cell>
          <cell r="L1156"/>
          <cell r="M1156"/>
          <cell r="N1156"/>
          <cell r="O1156"/>
          <cell r="P1156"/>
          <cell r="Q1156"/>
          <cell r="R1156"/>
          <cell r="S1156"/>
          <cell r="T1156" t="str">
            <v>N</v>
          </cell>
          <cell r="U1156" t="str">
            <v>N</v>
          </cell>
          <cell r="V1156" t="str">
            <v>A129</v>
          </cell>
          <cell r="W1156" t="str">
            <v>Materiële vaste activa: Overig</v>
          </cell>
        </row>
        <row r="1157">
          <cell r="A1157">
            <v>7080119</v>
          </cell>
          <cell r="B1157" t="str">
            <v>Netwerkcomponenten - 2017</v>
          </cell>
          <cell r="C1157" t="str">
            <v>K</v>
          </cell>
          <cell r="D1157">
            <v>2017</v>
          </cell>
          <cell r="E1157">
            <v>2099</v>
          </cell>
          <cell r="F1157">
            <v>0</v>
          </cell>
          <cell r="G1157" t="str">
            <v>K</v>
          </cell>
          <cell r="H1157"/>
          <cell r="I1157"/>
          <cell r="J1157">
            <v>7</v>
          </cell>
          <cell r="K1157">
            <v>0</v>
          </cell>
          <cell r="L1157"/>
          <cell r="M1157"/>
          <cell r="N1157"/>
          <cell r="O1157"/>
          <cell r="P1157"/>
          <cell r="Q1157"/>
          <cell r="R1157"/>
          <cell r="S1157"/>
          <cell r="T1157" t="str">
            <v>N</v>
          </cell>
          <cell r="U1157" t="str">
            <v>J</v>
          </cell>
          <cell r="V1157" t="str">
            <v>A126</v>
          </cell>
          <cell r="W1157" t="str">
            <v>Materiële vaste activa: Machines, apparaten en installaties</v>
          </cell>
        </row>
        <row r="1158">
          <cell r="A1158">
            <v>7080135</v>
          </cell>
          <cell r="B1158" t="str">
            <v>Personeels Infosysteem (EHRM) aandeel Leusden 2017</v>
          </cell>
          <cell r="C1158" t="str">
            <v>K</v>
          </cell>
          <cell r="D1158">
            <v>2017</v>
          </cell>
          <cell r="E1158">
            <v>2018</v>
          </cell>
          <cell r="F1158">
            <v>1</v>
          </cell>
          <cell r="G1158" t="str">
            <v>K</v>
          </cell>
          <cell r="H1158"/>
          <cell r="I1158"/>
          <cell r="J1158">
            <v>7</v>
          </cell>
          <cell r="K1158">
            <v>0</v>
          </cell>
          <cell r="L1158"/>
          <cell r="M1158"/>
          <cell r="N1158"/>
          <cell r="O1158"/>
          <cell r="P1158"/>
          <cell r="Q1158"/>
          <cell r="R1158"/>
          <cell r="S1158"/>
          <cell r="T1158" t="str">
            <v>N</v>
          </cell>
          <cell r="U1158" t="str">
            <v>J</v>
          </cell>
          <cell r="V1158" t="str">
            <v>A126</v>
          </cell>
          <cell r="W1158" t="str">
            <v>Materiële vaste activa: Machines, apparaten en installaties</v>
          </cell>
        </row>
        <row r="1159">
          <cell r="A1159">
            <v>7080144</v>
          </cell>
          <cell r="B1159" t="str">
            <v>AV middelen raadzaal en commissiekamer - 2016</v>
          </cell>
          <cell r="C1159" t="str">
            <v>K</v>
          </cell>
          <cell r="D1159">
            <v>2017</v>
          </cell>
          <cell r="E1159">
            <v>2018</v>
          </cell>
          <cell r="F1159">
            <v>1</v>
          </cell>
          <cell r="G1159" t="str">
            <v>K</v>
          </cell>
          <cell r="H1159"/>
          <cell r="I1159"/>
          <cell r="J1159">
            <v>7</v>
          </cell>
          <cell r="K1159">
            <v>0</v>
          </cell>
          <cell r="L1159"/>
          <cell r="M1159"/>
          <cell r="N1159"/>
          <cell r="O1159"/>
          <cell r="P1159"/>
          <cell r="Q1159"/>
          <cell r="R1159"/>
          <cell r="S1159"/>
          <cell r="T1159" t="str">
            <v>N</v>
          </cell>
          <cell r="U1159" t="str">
            <v>N</v>
          </cell>
          <cell r="V1159" t="str">
            <v>A126</v>
          </cell>
          <cell r="W1159" t="str">
            <v>Materiële vaste activa: Machines, apparaten en installaties</v>
          </cell>
        </row>
        <row r="1160">
          <cell r="A1160">
            <v>7080161</v>
          </cell>
          <cell r="B1160" t="str">
            <v>Klantverwijssysteem 2022</v>
          </cell>
          <cell r="C1160" t="str">
            <v>K</v>
          </cell>
          <cell r="D1160">
            <v>2022</v>
          </cell>
          <cell r="E1160">
            <v>2099</v>
          </cell>
          <cell r="F1160">
            <v>0</v>
          </cell>
          <cell r="G1160" t="str">
            <v>K</v>
          </cell>
          <cell r="H1160"/>
          <cell r="I1160"/>
          <cell r="J1160">
            <v>7</v>
          </cell>
          <cell r="K1160">
            <v>0</v>
          </cell>
          <cell r="L1160"/>
          <cell r="M1160"/>
          <cell r="N1160"/>
          <cell r="O1160"/>
          <cell r="P1160"/>
          <cell r="Q1160"/>
          <cell r="R1160"/>
          <cell r="S1160"/>
          <cell r="T1160" t="str">
            <v>N</v>
          </cell>
          <cell r="U1160" t="str">
            <v>J</v>
          </cell>
          <cell r="V1160" t="str">
            <v>A126</v>
          </cell>
          <cell r="W1160" t="str">
            <v>Materiële vaste activa: Machines, apparaten en installaties</v>
          </cell>
        </row>
        <row r="1161">
          <cell r="A1161">
            <v>7080167</v>
          </cell>
          <cell r="B1161" t="str">
            <v>Digitaal handhavingssysteem CityControl 2019</v>
          </cell>
          <cell r="C1161" t="str">
            <v>K</v>
          </cell>
          <cell r="D1161">
            <v>2019</v>
          </cell>
          <cell r="E1161">
            <v>2099</v>
          </cell>
          <cell r="F1161">
            <v>1</v>
          </cell>
          <cell r="G1161" t="str">
            <v>K</v>
          </cell>
          <cell r="H1161"/>
          <cell r="I1161"/>
          <cell r="J1161">
            <v>7</v>
          </cell>
          <cell r="K1161">
            <v>0</v>
          </cell>
          <cell r="L1161"/>
          <cell r="M1161"/>
          <cell r="N1161"/>
          <cell r="O1161"/>
          <cell r="P1161"/>
          <cell r="Q1161"/>
          <cell r="R1161"/>
          <cell r="S1161"/>
          <cell r="T1161" t="str">
            <v>N</v>
          </cell>
          <cell r="U1161" t="str">
            <v>N</v>
          </cell>
          <cell r="V1161" t="str">
            <v>A126</v>
          </cell>
          <cell r="W1161" t="str">
            <v>Materiële vaste activa: Machines, apparaten en installaties</v>
          </cell>
        </row>
        <row r="1162">
          <cell r="A1162">
            <v>7080185</v>
          </cell>
          <cell r="B1162" t="str">
            <v>Server en storage omgeving 2017</v>
          </cell>
          <cell r="C1162" t="str">
            <v>K</v>
          </cell>
          <cell r="D1162">
            <v>2017</v>
          </cell>
          <cell r="E1162">
            <v>2099</v>
          </cell>
          <cell r="F1162">
            <v>0</v>
          </cell>
          <cell r="G1162" t="str">
            <v>K</v>
          </cell>
          <cell r="H1162"/>
          <cell r="I1162"/>
          <cell r="J1162">
            <v>7</v>
          </cell>
          <cell r="K1162">
            <v>0</v>
          </cell>
          <cell r="L1162"/>
          <cell r="M1162"/>
          <cell r="N1162"/>
          <cell r="O1162"/>
          <cell r="P1162"/>
          <cell r="Q1162"/>
          <cell r="R1162"/>
          <cell r="S1162"/>
          <cell r="T1162" t="str">
            <v>N</v>
          </cell>
          <cell r="U1162" t="str">
            <v>J</v>
          </cell>
          <cell r="V1162" t="str">
            <v>A126</v>
          </cell>
          <cell r="W1162" t="str">
            <v>Materiële vaste activa: Machines, apparaten en installaties</v>
          </cell>
        </row>
        <row r="1163">
          <cell r="A1163">
            <v>7080203</v>
          </cell>
          <cell r="B1163" t="str">
            <v>Programmatuur leerplicht en leerlingenvervoer 2020</v>
          </cell>
          <cell r="C1163" t="str">
            <v>K</v>
          </cell>
          <cell r="D1163">
            <v>2020</v>
          </cell>
          <cell r="E1163">
            <v>2099</v>
          </cell>
          <cell r="F1163">
            <v>1</v>
          </cell>
          <cell r="G1163" t="str">
            <v>K</v>
          </cell>
          <cell r="H1163"/>
          <cell r="I1163"/>
          <cell r="J1163">
            <v>7</v>
          </cell>
          <cell r="K1163">
            <v>0</v>
          </cell>
          <cell r="L1163"/>
          <cell r="M1163"/>
          <cell r="N1163"/>
          <cell r="O1163"/>
          <cell r="P1163"/>
          <cell r="Q1163"/>
          <cell r="R1163"/>
          <cell r="S1163"/>
          <cell r="T1163" t="str">
            <v>N</v>
          </cell>
          <cell r="U1163" t="str">
            <v>N</v>
          </cell>
          <cell r="V1163" t="str">
            <v>A129</v>
          </cell>
          <cell r="W1163" t="str">
            <v>Materiële vaste activa: Overig</v>
          </cell>
        </row>
        <row r="1164">
          <cell r="A1164">
            <v>7080204</v>
          </cell>
          <cell r="B1164" t="str">
            <v>Grootformaat kopieermachine en plotter 2020</v>
          </cell>
          <cell r="C1164" t="str">
            <v>K</v>
          </cell>
          <cell r="D1164">
            <v>2020</v>
          </cell>
          <cell r="E1164">
            <v>2099</v>
          </cell>
          <cell r="F1164">
            <v>1</v>
          </cell>
          <cell r="G1164" t="str">
            <v>K</v>
          </cell>
          <cell r="H1164"/>
          <cell r="I1164"/>
          <cell r="J1164">
            <v>7</v>
          </cell>
          <cell r="K1164">
            <v>0</v>
          </cell>
          <cell r="L1164"/>
          <cell r="M1164"/>
          <cell r="N1164"/>
          <cell r="O1164"/>
          <cell r="P1164"/>
          <cell r="Q1164"/>
          <cell r="R1164"/>
          <cell r="S1164"/>
          <cell r="T1164" t="str">
            <v>N</v>
          </cell>
          <cell r="U1164" t="str">
            <v>N</v>
          </cell>
          <cell r="V1164" t="str">
            <v>A126</v>
          </cell>
          <cell r="W1164" t="str">
            <v>Materiële vaste activa: Machines, apparaten en installaties</v>
          </cell>
        </row>
        <row r="1165">
          <cell r="A1165">
            <v>7080206</v>
          </cell>
          <cell r="B1165" t="str">
            <v>Implementatie BGT - 2014</v>
          </cell>
          <cell r="C1165" t="str">
            <v>K</v>
          </cell>
          <cell r="D1165">
            <v>2017</v>
          </cell>
          <cell r="E1165">
            <v>2017</v>
          </cell>
          <cell r="F1165">
            <v>1</v>
          </cell>
          <cell r="G1165" t="str">
            <v>K</v>
          </cell>
          <cell r="H1165"/>
          <cell r="I1165"/>
          <cell r="J1165">
            <v>7</v>
          </cell>
          <cell r="K1165">
            <v>0</v>
          </cell>
          <cell r="L1165"/>
          <cell r="M1165"/>
          <cell r="N1165"/>
          <cell r="O1165"/>
          <cell r="P1165"/>
          <cell r="Q1165"/>
          <cell r="R1165"/>
          <cell r="S1165"/>
          <cell r="T1165" t="str">
            <v>N</v>
          </cell>
          <cell r="U1165" t="str">
            <v>N</v>
          </cell>
          <cell r="V1165" t="str">
            <v>A129</v>
          </cell>
          <cell r="W1165" t="str">
            <v>Materiële vaste activa: Overig</v>
          </cell>
        </row>
        <row r="1166">
          <cell r="A1166">
            <v>7080208</v>
          </cell>
          <cell r="B1166" t="str">
            <v>Telefooncentrale 2021</v>
          </cell>
          <cell r="C1166" t="str">
            <v>K</v>
          </cell>
          <cell r="D1166">
            <v>2021</v>
          </cell>
          <cell r="E1166">
            <v>2023</v>
          </cell>
          <cell r="F1166">
            <v>1</v>
          </cell>
          <cell r="G1166" t="str">
            <v>K</v>
          </cell>
          <cell r="H1166"/>
          <cell r="I1166"/>
          <cell r="J1166">
            <v>7</v>
          </cell>
          <cell r="K1166">
            <v>0</v>
          </cell>
          <cell r="L1166"/>
          <cell r="M1166"/>
          <cell r="N1166"/>
          <cell r="O1166"/>
          <cell r="P1166"/>
          <cell r="Q1166"/>
          <cell r="R1166"/>
          <cell r="S1166"/>
          <cell r="T1166" t="str">
            <v>N</v>
          </cell>
          <cell r="U1166" t="str">
            <v>J</v>
          </cell>
          <cell r="V1166" t="str">
            <v>A129</v>
          </cell>
          <cell r="W1166" t="str">
            <v>Materiële vaste activa: Overig</v>
          </cell>
        </row>
        <row r="1167">
          <cell r="A1167">
            <v>7082000</v>
          </cell>
          <cell r="B1167" t="str">
            <v>Voorbereidingskosten grondexploitatie - 2016</v>
          </cell>
          <cell r="C1167" t="str">
            <v>K</v>
          </cell>
          <cell r="D1167">
            <v>2017</v>
          </cell>
          <cell r="E1167">
            <v>2017</v>
          </cell>
          <cell r="F1167">
            <v>0</v>
          </cell>
          <cell r="G1167" t="str">
            <v>K</v>
          </cell>
          <cell r="H1167"/>
          <cell r="I1167"/>
          <cell r="J1167">
            <v>7</v>
          </cell>
          <cell r="K1167">
            <v>0</v>
          </cell>
          <cell r="L1167"/>
          <cell r="M1167"/>
          <cell r="N1167"/>
          <cell r="O1167"/>
          <cell r="P1167"/>
          <cell r="Q1167"/>
          <cell r="R1167"/>
          <cell r="S1167"/>
          <cell r="T1167" t="str">
            <v>N</v>
          </cell>
          <cell r="U1167" t="str">
            <v>J</v>
          </cell>
          <cell r="V1167" t="str">
            <v>A112</v>
          </cell>
          <cell r="W1167" t="str">
            <v>Immateriële vaste activa: Kosten onderzoek en ontwikkeling voor een bepaald actief</v>
          </cell>
        </row>
        <row r="1168">
          <cell r="A1168">
            <v>7082001</v>
          </cell>
          <cell r="B1168" t="str">
            <v>Mastenbroek II 2016</v>
          </cell>
          <cell r="C1168" t="str">
            <v>K</v>
          </cell>
          <cell r="D1168">
            <v>2017</v>
          </cell>
          <cell r="E1168">
            <v>2021</v>
          </cell>
          <cell r="F1168">
            <v>1</v>
          </cell>
          <cell r="G1168" t="str">
            <v>K</v>
          </cell>
          <cell r="H1168"/>
          <cell r="I1168"/>
          <cell r="J1168">
            <v>7</v>
          </cell>
          <cell r="K1168">
            <v>0</v>
          </cell>
          <cell r="L1168"/>
          <cell r="M1168"/>
          <cell r="N1168"/>
          <cell r="O1168"/>
          <cell r="P1168"/>
          <cell r="Q1168"/>
          <cell r="R1168"/>
          <cell r="S1168"/>
          <cell r="T1168" t="str">
            <v>N</v>
          </cell>
          <cell r="U1168" t="str">
            <v>J</v>
          </cell>
          <cell r="V1168" t="str">
            <v>A121</v>
          </cell>
          <cell r="W1168" t="str">
            <v>Materiële vaste activa: Gronden en terreinen</v>
          </cell>
        </row>
        <row r="1169">
          <cell r="A1169">
            <v>7082002</v>
          </cell>
          <cell r="B1169" t="str">
            <v>Restant buitengebied 2016</v>
          </cell>
          <cell r="C1169" t="str">
            <v>K</v>
          </cell>
          <cell r="D1169">
            <v>2017</v>
          </cell>
          <cell r="E1169">
            <v>2022</v>
          </cell>
          <cell r="F1169">
            <v>1</v>
          </cell>
          <cell r="G1169" t="str">
            <v>K</v>
          </cell>
          <cell r="H1169"/>
          <cell r="I1169"/>
          <cell r="J1169">
            <v>7</v>
          </cell>
          <cell r="K1169">
            <v>0</v>
          </cell>
          <cell r="L1169"/>
          <cell r="M1169"/>
          <cell r="N1169"/>
          <cell r="O1169"/>
          <cell r="P1169"/>
          <cell r="Q1169"/>
          <cell r="R1169"/>
          <cell r="S1169"/>
          <cell r="T1169" t="str">
            <v>N</v>
          </cell>
          <cell r="U1169" t="str">
            <v>J</v>
          </cell>
          <cell r="V1169" t="str">
            <v>A121</v>
          </cell>
          <cell r="W1169" t="str">
            <v>Materiële vaste activa: Gronden en terreinen</v>
          </cell>
        </row>
        <row r="1170">
          <cell r="A1170">
            <v>7082003</v>
          </cell>
          <cell r="B1170" t="str">
            <v>De Buitenplaats 2016</v>
          </cell>
          <cell r="C1170" t="str">
            <v>K</v>
          </cell>
          <cell r="D1170">
            <v>2017</v>
          </cell>
          <cell r="E1170">
            <v>2099</v>
          </cell>
          <cell r="F1170">
            <v>0</v>
          </cell>
          <cell r="G1170" t="str">
            <v>K</v>
          </cell>
          <cell r="H1170"/>
          <cell r="I1170"/>
          <cell r="J1170">
            <v>7</v>
          </cell>
          <cell r="K1170">
            <v>0</v>
          </cell>
          <cell r="L1170"/>
          <cell r="M1170"/>
          <cell r="N1170"/>
          <cell r="O1170"/>
          <cell r="P1170"/>
          <cell r="Q1170"/>
          <cell r="R1170"/>
          <cell r="S1170"/>
          <cell r="T1170" t="str">
            <v>N</v>
          </cell>
          <cell r="U1170" t="str">
            <v>J</v>
          </cell>
          <cell r="V1170" t="str">
            <v>A121</v>
          </cell>
          <cell r="W1170" t="str">
            <v>Materiële vaste activa: Gronden en terreinen</v>
          </cell>
        </row>
        <row r="1171">
          <cell r="A1171">
            <v>7082004</v>
          </cell>
          <cell r="B1171" t="str">
            <v>Princenhof 2016</v>
          </cell>
          <cell r="C1171" t="str">
            <v>K</v>
          </cell>
          <cell r="D1171">
            <v>2017</v>
          </cell>
          <cell r="E1171">
            <v>2099</v>
          </cell>
          <cell r="F1171">
            <v>0</v>
          </cell>
          <cell r="G1171" t="str">
            <v>K</v>
          </cell>
          <cell r="H1171"/>
          <cell r="I1171"/>
          <cell r="J1171">
            <v>7</v>
          </cell>
          <cell r="K1171">
            <v>0</v>
          </cell>
          <cell r="L1171"/>
          <cell r="M1171"/>
          <cell r="N1171"/>
          <cell r="O1171"/>
          <cell r="P1171"/>
          <cell r="Q1171"/>
          <cell r="R1171"/>
          <cell r="S1171"/>
          <cell r="T1171" t="str">
            <v>N</v>
          </cell>
          <cell r="U1171" t="str">
            <v>J</v>
          </cell>
          <cell r="V1171" t="str">
            <v>A121</v>
          </cell>
          <cell r="W1171" t="str">
            <v>Materiële vaste activa: Gronden en terreinen</v>
          </cell>
        </row>
        <row r="1172">
          <cell r="A1172">
            <v>7082005</v>
          </cell>
          <cell r="B1172" t="str">
            <v>De Buitenplaats - waardecorrectie 2016</v>
          </cell>
          <cell r="C1172" t="str">
            <v>K</v>
          </cell>
          <cell r="D1172">
            <v>2017</v>
          </cell>
          <cell r="E1172">
            <v>2099</v>
          </cell>
          <cell r="F1172">
            <v>0</v>
          </cell>
          <cell r="G1172" t="str">
            <v>K</v>
          </cell>
          <cell r="H1172"/>
          <cell r="I1172"/>
          <cell r="J1172">
            <v>7</v>
          </cell>
          <cell r="K1172">
            <v>0</v>
          </cell>
          <cell r="L1172"/>
          <cell r="M1172"/>
          <cell r="N1172"/>
          <cell r="O1172"/>
          <cell r="P1172"/>
          <cell r="Q1172"/>
          <cell r="R1172"/>
          <cell r="S1172"/>
          <cell r="T1172" t="str">
            <v>N</v>
          </cell>
          <cell r="U1172" t="str">
            <v>J</v>
          </cell>
          <cell r="V1172" t="str">
            <v>A121</v>
          </cell>
          <cell r="W1172" t="str">
            <v>Materiële vaste activa: Gronden en terreinen</v>
          </cell>
        </row>
        <row r="1173">
          <cell r="A1173">
            <v>7082006</v>
          </cell>
          <cell r="B1173" t="str">
            <v>De Biezenkamp 2016</v>
          </cell>
          <cell r="C1173" t="str">
            <v>K</v>
          </cell>
          <cell r="D1173">
            <v>2017</v>
          </cell>
          <cell r="E1173">
            <v>2099</v>
          </cell>
          <cell r="F1173">
            <v>0</v>
          </cell>
          <cell r="G1173" t="str">
            <v>K</v>
          </cell>
          <cell r="H1173"/>
          <cell r="I1173"/>
          <cell r="J1173">
            <v>7</v>
          </cell>
          <cell r="K1173">
            <v>0</v>
          </cell>
          <cell r="L1173"/>
          <cell r="M1173"/>
          <cell r="N1173"/>
          <cell r="O1173"/>
          <cell r="P1173"/>
          <cell r="Q1173"/>
          <cell r="R1173"/>
          <cell r="S1173"/>
          <cell r="T1173" t="str">
            <v>N</v>
          </cell>
          <cell r="U1173" t="str">
            <v>J</v>
          </cell>
          <cell r="V1173" t="str">
            <v>A121</v>
          </cell>
          <cell r="W1173" t="str">
            <v>Materiële vaste activa: Gronden en terreinen</v>
          </cell>
        </row>
        <row r="1174">
          <cell r="A1174">
            <v>7082007</v>
          </cell>
          <cell r="B1174" t="str">
            <v>Voorbereidingskrediet Tabaksteeg Zuid 2024</v>
          </cell>
          <cell r="C1174" t="str">
            <v>K</v>
          </cell>
          <cell r="D1174">
            <v>2024</v>
          </cell>
          <cell r="E1174">
            <v>2099</v>
          </cell>
          <cell r="F1174">
            <v>0</v>
          </cell>
          <cell r="G1174" t="str">
            <v>K</v>
          </cell>
          <cell r="H1174"/>
          <cell r="I1174"/>
          <cell r="J1174">
            <v>7</v>
          </cell>
          <cell r="K1174">
            <v>0</v>
          </cell>
          <cell r="L1174"/>
          <cell r="M1174"/>
          <cell r="N1174"/>
          <cell r="O1174"/>
          <cell r="P1174"/>
          <cell r="Q1174"/>
          <cell r="R1174"/>
          <cell r="S1174"/>
          <cell r="T1174" t="str">
            <v>N</v>
          </cell>
          <cell r="U1174" t="str">
            <v>J</v>
          </cell>
          <cell r="V1174" t="str">
            <v>A112</v>
          </cell>
          <cell r="W1174" t="str">
            <v>Immateriële vaste activa: Kosten onderzoek en ontwikkeling voor een bepaald actief</v>
          </cell>
        </row>
        <row r="1175">
          <cell r="A1175">
            <v>7082008</v>
          </cell>
          <cell r="B1175" t="str">
            <v>Voorbereidingskrediet Achterveld Noordoost - 2025</v>
          </cell>
          <cell r="C1175" t="str">
            <v>K</v>
          </cell>
          <cell r="D1175">
            <v>2025</v>
          </cell>
          <cell r="E1175">
            <v>2099</v>
          </cell>
          <cell r="F1175">
            <v>0</v>
          </cell>
          <cell r="G1175" t="str">
            <v>K</v>
          </cell>
          <cell r="H1175"/>
          <cell r="I1175"/>
          <cell r="J1175">
            <v>7</v>
          </cell>
          <cell r="K1175">
            <v>0</v>
          </cell>
          <cell r="L1175"/>
          <cell r="M1175"/>
          <cell r="N1175"/>
          <cell r="O1175"/>
          <cell r="P1175"/>
          <cell r="Q1175"/>
          <cell r="R1175"/>
          <cell r="S1175"/>
          <cell r="T1175" t="str">
            <v>N</v>
          </cell>
          <cell r="U1175" t="str">
            <v>J</v>
          </cell>
          <cell r="V1175" t="str">
            <v>A112</v>
          </cell>
          <cell r="W1175" t="str">
            <v>Immateriële vaste activa: Kosten onderzoek en ontwikkeling voor een bepaald actief</v>
          </cell>
        </row>
        <row r="1176">
          <cell r="A1176">
            <v>7082009</v>
          </cell>
          <cell r="B1176" t="str">
            <v>Zonnedauw 1 (grond)</v>
          </cell>
          <cell r="C1176" t="str">
            <v>K</v>
          </cell>
          <cell r="D1176">
            <v>2024</v>
          </cell>
          <cell r="E1176">
            <v>2099</v>
          </cell>
          <cell r="F1176">
            <v>0</v>
          </cell>
          <cell r="G1176" t="str">
            <v>K</v>
          </cell>
          <cell r="H1176"/>
          <cell r="I1176"/>
          <cell r="J1176">
            <v>7</v>
          </cell>
          <cell r="K1176">
            <v>0</v>
          </cell>
          <cell r="L1176"/>
          <cell r="M1176"/>
          <cell r="N1176"/>
          <cell r="O1176"/>
          <cell r="P1176"/>
          <cell r="Q1176"/>
          <cell r="R1176"/>
          <cell r="S1176"/>
          <cell r="T1176" t="str">
            <v>N</v>
          </cell>
          <cell r="U1176" t="str">
            <v>J</v>
          </cell>
          <cell r="V1176" t="str">
            <v>A121</v>
          </cell>
          <cell r="W1176" t="str">
            <v>Materiële vaste activa: Gronden en terreinen</v>
          </cell>
        </row>
        <row r="1177">
          <cell r="A1177">
            <v>7083001</v>
          </cell>
          <cell r="B1177" t="str">
            <v>VTH (i-Plan) - 2017</v>
          </cell>
          <cell r="C1177" t="str">
            <v>K</v>
          </cell>
          <cell r="D1177">
            <v>2017</v>
          </cell>
          <cell r="E1177">
            <v>2099</v>
          </cell>
          <cell r="F1177">
            <v>0</v>
          </cell>
          <cell r="G1177" t="str">
            <v>K</v>
          </cell>
          <cell r="H1177"/>
          <cell r="I1177"/>
          <cell r="J1177">
            <v>7</v>
          </cell>
          <cell r="K1177">
            <v>0</v>
          </cell>
          <cell r="L1177"/>
          <cell r="M1177"/>
          <cell r="N1177"/>
          <cell r="O1177"/>
          <cell r="P1177"/>
          <cell r="Q1177"/>
          <cell r="R1177"/>
          <cell r="S1177"/>
          <cell r="T1177" t="str">
            <v>N</v>
          </cell>
          <cell r="U1177" t="str">
            <v>J</v>
          </cell>
          <cell r="V1177" t="str">
            <v>A126</v>
          </cell>
          <cell r="W1177" t="str">
            <v>Materiële vaste activa: Machines, apparaten en installaties</v>
          </cell>
        </row>
        <row r="1178">
          <cell r="A1178">
            <v>7090014</v>
          </cell>
          <cell r="B1178" t="str">
            <v>Rx.Mission - 2020</v>
          </cell>
          <cell r="C1178" t="str">
            <v>K</v>
          </cell>
          <cell r="D1178">
            <v>2020</v>
          </cell>
          <cell r="E1178">
            <v>2099</v>
          </cell>
          <cell r="F1178">
            <v>0</v>
          </cell>
          <cell r="G1178" t="str">
            <v>K</v>
          </cell>
          <cell r="H1178"/>
          <cell r="I1178"/>
          <cell r="J1178">
            <v>7</v>
          </cell>
          <cell r="K1178">
            <v>0</v>
          </cell>
          <cell r="L1178"/>
          <cell r="M1178"/>
          <cell r="N1178"/>
          <cell r="O1178"/>
          <cell r="P1178"/>
          <cell r="Q1178"/>
          <cell r="R1178"/>
          <cell r="S1178"/>
          <cell r="T1178" t="str">
            <v>N</v>
          </cell>
          <cell r="U1178" t="str">
            <v>J</v>
          </cell>
          <cell r="V1178" t="str">
            <v>A129</v>
          </cell>
          <cell r="W1178" t="str">
            <v>Materiële vaste activa: Overig</v>
          </cell>
        </row>
        <row r="1179">
          <cell r="A1179">
            <v>7110001</v>
          </cell>
          <cell r="B1179" t="str">
            <v>Brandw.kaz. Açhterveld–(grond)-2017 vervallen</v>
          </cell>
          <cell r="C1179" t="str">
            <v>K</v>
          </cell>
          <cell r="D1179">
            <v>2017</v>
          </cell>
          <cell r="E1179">
            <v>2017</v>
          </cell>
          <cell r="F1179">
            <v>2</v>
          </cell>
          <cell r="G1179" t="str">
            <v>K</v>
          </cell>
          <cell r="H1179"/>
          <cell r="I1179"/>
          <cell r="J1179">
            <v>7</v>
          </cell>
          <cell r="K1179">
            <v>0</v>
          </cell>
          <cell r="L1179"/>
          <cell r="M1179"/>
          <cell r="N1179"/>
          <cell r="O1179"/>
          <cell r="P1179"/>
          <cell r="Q1179"/>
          <cell r="R1179"/>
          <cell r="S1179"/>
          <cell r="T1179" t="str">
            <v>N</v>
          </cell>
          <cell r="U1179" t="str">
            <v>N</v>
          </cell>
          <cell r="V1179" t="str">
            <v>A121</v>
          </cell>
          <cell r="W1179" t="str">
            <v>Materiële vaste activa: Gronden en terreinen</v>
          </cell>
        </row>
        <row r="1180">
          <cell r="A1180">
            <v>7110257</v>
          </cell>
          <cell r="B1180" t="str">
            <v>MFC Atria Basis - 2014</v>
          </cell>
          <cell r="C1180" t="str">
            <v>K</v>
          </cell>
          <cell r="D1180">
            <v>2017</v>
          </cell>
          <cell r="E1180">
            <v>2099</v>
          </cell>
          <cell r="F1180">
            <v>0</v>
          </cell>
          <cell r="G1180" t="str">
            <v>K</v>
          </cell>
          <cell r="H1180"/>
          <cell r="I1180"/>
          <cell r="J1180">
            <v>7</v>
          </cell>
          <cell r="K1180">
            <v>0</v>
          </cell>
          <cell r="L1180"/>
          <cell r="M1180"/>
          <cell r="N1180"/>
          <cell r="O1180"/>
          <cell r="P1180"/>
          <cell r="Q1180"/>
          <cell r="R1180"/>
          <cell r="S1180"/>
          <cell r="T1180" t="str">
            <v>N</v>
          </cell>
          <cell r="U1180" t="str">
            <v>J</v>
          </cell>
          <cell r="V1180" t="str">
            <v>A123</v>
          </cell>
          <cell r="W1180" t="str">
            <v>Materiële vaste activa: Bedrijfsgebouwen</v>
          </cell>
        </row>
        <row r="1181">
          <cell r="A1181">
            <v>7110258</v>
          </cell>
          <cell r="B1181" t="str">
            <v>MFC Atria Infrastructurele voorzieningen 2014</v>
          </cell>
          <cell r="C1181" t="str">
            <v>K</v>
          </cell>
          <cell r="D1181">
            <v>2017</v>
          </cell>
          <cell r="E1181">
            <v>2099</v>
          </cell>
          <cell r="F1181">
            <v>0</v>
          </cell>
          <cell r="G1181" t="str">
            <v>K</v>
          </cell>
          <cell r="H1181"/>
          <cell r="I1181"/>
          <cell r="J1181">
            <v>7</v>
          </cell>
          <cell r="K1181">
            <v>0</v>
          </cell>
          <cell r="L1181"/>
          <cell r="M1181"/>
          <cell r="N1181"/>
          <cell r="O1181"/>
          <cell r="P1181"/>
          <cell r="Q1181"/>
          <cell r="R1181"/>
          <cell r="S1181"/>
          <cell r="T1181" t="str">
            <v>N</v>
          </cell>
          <cell r="U1181" t="str">
            <v>J</v>
          </cell>
          <cell r="V1181" t="str">
            <v>A123</v>
          </cell>
          <cell r="W1181" t="str">
            <v>Materiële vaste activa: Bedrijfsgebouwen</v>
          </cell>
        </row>
        <row r="1182">
          <cell r="A1182">
            <v>7110259</v>
          </cell>
          <cell r="B1182" t="str">
            <v>MFC Atlas Basis (Biezenkamp) - 2014</v>
          </cell>
          <cell r="C1182" t="str">
            <v>K</v>
          </cell>
          <cell r="D1182">
            <v>2017</v>
          </cell>
          <cell r="E1182">
            <v>2019</v>
          </cell>
          <cell r="F1182">
            <v>1</v>
          </cell>
          <cell r="G1182" t="str">
            <v>K</v>
          </cell>
          <cell r="H1182"/>
          <cell r="I1182"/>
          <cell r="J1182">
            <v>7</v>
          </cell>
          <cell r="K1182">
            <v>0</v>
          </cell>
          <cell r="L1182"/>
          <cell r="M1182"/>
          <cell r="N1182"/>
          <cell r="O1182"/>
          <cell r="P1182"/>
          <cell r="Q1182"/>
          <cell r="R1182"/>
          <cell r="S1182"/>
          <cell r="T1182" t="str">
            <v>N</v>
          </cell>
          <cell r="U1182" t="str">
            <v>N</v>
          </cell>
          <cell r="V1182" t="str">
            <v>A123</v>
          </cell>
          <cell r="W1182" t="str">
            <v>Materiële vaste activa: Bedrijfsgebouwen</v>
          </cell>
        </row>
        <row r="1183">
          <cell r="A1183">
            <v>7110260</v>
          </cell>
          <cell r="B1183" t="str">
            <v>MFC Atlas (Biezenkamp) Terugverdien 2014</v>
          </cell>
          <cell r="C1183" t="str">
            <v>K</v>
          </cell>
          <cell r="D1183">
            <v>2020</v>
          </cell>
          <cell r="E1183">
            <v>2020</v>
          </cell>
          <cell r="F1183">
            <v>1</v>
          </cell>
          <cell r="G1183" t="str">
            <v>K</v>
          </cell>
          <cell r="H1183"/>
          <cell r="I1183"/>
          <cell r="J1183">
            <v>7</v>
          </cell>
          <cell r="K1183">
            <v>0</v>
          </cell>
          <cell r="L1183"/>
          <cell r="M1183"/>
          <cell r="N1183"/>
          <cell r="O1183"/>
          <cell r="P1183"/>
          <cell r="Q1183"/>
          <cell r="R1183"/>
          <cell r="S1183"/>
          <cell r="T1183" t="str">
            <v>N</v>
          </cell>
          <cell r="U1183" t="str">
            <v>N</v>
          </cell>
          <cell r="V1183" t="str">
            <v>A123</v>
          </cell>
          <cell r="W1183" t="str">
            <v>Materiële vaste activa: Bedrijfsgebouwen</v>
          </cell>
        </row>
        <row r="1184">
          <cell r="A1184">
            <v>7110262</v>
          </cell>
          <cell r="B1184" t="str">
            <v>Verhuursysteem binnensportaccommodaties 2015</v>
          </cell>
          <cell r="C1184" t="str">
            <v>K</v>
          </cell>
          <cell r="D1184">
            <v>2017</v>
          </cell>
          <cell r="E1184">
            <v>2099</v>
          </cell>
          <cell r="F1184">
            <v>0</v>
          </cell>
          <cell r="G1184" t="str">
            <v>K</v>
          </cell>
          <cell r="H1184"/>
          <cell r="I1184"/>
          <cell r="J1184">
            <v>7</v>
          </cell>
          <cell r="K1184">
            <v>0</v>
          </cell>
          <cell r="L1184"/>
          <cell r="M1184"/>
          <cell r="N1184"/>
          <cell r="O1184"/>
          <cell r="P1184"/>
          <cell r="Q1184"/>
          <cell r="R1184"/>
          <cell r="S1184"/>
          <cell r="T1184" t="str">
            <v>N</v>
          </cell>
          <cell r="U1184" t="str">
            <v>J</v>
          </cell>
          <cell r="V1184" t="str">
            <v>A129</v>
          </cell>
          <cell r="W1184" t="str">
            <v>Materiële vaste activa: Overig</v>
          </cell>
        </row>
        <row r="1185">
          <cell r="A1185">
            <v>7110264</v>
          </cell>
          <cell r="B1185" t="str">
            <v>Onderzoeksbudget SIHPL 2015</v>
          </cell>
          <cell r="C1185" t="str">
            <v>K</v>
          </cell>
          <cell r="D1185">
            <v>2017</v>
          </cell>
          <cell r="E1185">
            <v>2017</v>
          </cell>
          <cell r="F1185">
            <v>1</v>
          </cell>
          <cell r="G1185" t="str">
            <v>K</v>
          </cell>
          <cell r="H1185"/>
          <cell r="I1185"/>
          <cell r="J1185">
            <v>7</v>
          </cell>
          <cell r="K1185">
            <v>0</v>
          </cell>
          <cell r="L1185"/>
          <cell r="M1185"/>
          <cell r="N1185"/>
          <cell r="O1185"/>
          <cell r="P1185"/>
          <cell r="Q1185"/>
          <cell r="R1185"/>
          <cell r="S1185"/>
          <cell r="T1185" t="str">
            <v>N</v>
          </cell>
          <cell r="U1185" t="str">
            <v>N</v>
          </cell>
          <cell r="V1185" t="str">
            <v>A129</v>
          </cell>
          <cell r="W1185" t="str">
            <v>Materiële vaste activa: Overig</v>
          </cell>
        </row>
        <row r="1186">
          <cell r="A1186">
            <v>7110269</v>
          </cell>
          <cell r="B1186" t="str">
            <v>MFC Atlas inrichting schoolplein – 2016</v>
          </cell>
          <cell r="C1186" t="str">
            <v>K</v>
          </cell>
          <cell r="D1186">
            <v>2017</v>
          </cell>
          <cell r="E1186">
            <v>2099</v>
          </cell>
          <cell r="F1186">
            <v>1</v>
          </cell>
          <cell r="G1186" t="str">
            <v>K</v>
          </cell>
          <cell r="H1186"/>
          <cell r="I1186"/>
          <cell r="J1186">
            <v>7</v>
          </cell>
          <cell r="K1186">
            <v>0</v>
          </cell>
          <cell r="L1186"/>
          <cell r="M1186"/>
          <cell r="N1186"/>
          <cell r="O1186"/>
          <cell r="P1186"/>
          <cell r="Q1186"/>
          <cell r="R1186"/>
          <cell r="S1186"/>
          <cell r="T1186" t="str">
            <v>N</v>
          </cell>
          <cell r="U1186" t="str">
            <v>N</v>
          </cell>
          <cell r="V1186" t="str">
            <v>A123</v>
          </cell>
          <cell r="W1186" t="str">
            <v>Materiële vaste activa: Bedrijfsgebouwen</v>
          </cell>
        </row>
        <row r="1187">
          <cell r="A1187">
            <v>7110270</v>
          </cell>
          <cell r="B1187" t="str">
            <v>Voorbereidingskrediet IKC Berkelwijk – 2016</v>
          </cell>
          <cell r="C1187" t="str">
            <v>K</v>
          </cell>
          <cell r="D1187">
            <v>2017</v>
          </cell>
          <cell r="E1187">
            <v>2019</v>
          </cell>
          <cell r="F1187">
            <v>1</v>
          </cell>
          <cell r="G1187" t="str">
            <v>K</v>
          </cell>
          <cell r="H1187"/>
          <cell r="I1187"/>
          <cell r="J1187">
            <v>7</v>
          </cell>
          <cell r="K1187">
            <v>0</v>
          </cell>
          <cell r="L1187"/>
          <cell r="M1187"/>
          <cell r="N1187"/>
          <cell r="O1187"/>
          <cell r="P1187"/>
          <cell r="Q1187"/>
          <cell r="R1187"/>
          <cell r="S1187"/>
          <cell r="T1187" t="str">
            <v>N</v>
          </cell>
          <cell r="U1187" t="str">
            <v>N</v>
          </cell>
          <cell r="V1187" t="str">
            <v>A123</v>
          </cell>
          <cell r="W1187" t="str">
            <v>Materiële vaste activa: Bedrijfsgebouwen</v>
          </cell>
        </row>
        <row r="1188">
          <cell r="A1188">
            <v>7120278</v>
          </cell>
          <cell r="B1188" t="str">
            <v>Uitvoeringskrediet 3e spoor Pon 2012</v>
          </cell>
          <cell r="C1188" t="str">
            <v>K</v>
          </cell>
          <cell r="D1188">
            <v>2017</v>
          </cell>
          <cell r="E1188">
            <v>2017</v>
          </cell>
          <cell r="F1188">
            <v>1</v>
          </cell>
          <cell r="G1188" t="str">
            <v>K</v>
          </cell>
          <cell r="H1188"/>
          <cell r="I1188"/>
          <cell r="J1188">
            <v>7</v>
          </cell>
          <cell r="K1188">
            <v>0</v>
          </cell>
          <cell r="L1188"/>
          <cell r="M1188"/>
          <cell r="N1188"/>
          <cell r="O1188"/>
          <cell r="P1188"/>
          <cell r="Q1188"/>
          <cell r="R1188"/>
          <cell r="S1188"/>
          <cell r="T1188" t="str">
            <v>N</v>
          </cell>
          <cell r="U1188" t="str">
            <v>N</v>
          </cell>
          <cell r="V1188" t="str">
            <v>A124</v>
          </cell>
          <cell r="W1188" t="str">
            <v>Materiële vaste activa: Grond-, weg- en waterbouwkundige werken</v>
          </cell>
        </row>
        <row r="1189">
          <cell r="A1189">
            <v>7120304</v>
          </cell>
          <cell r="B1189" t="str">
            <v>Zoutstrooier NIDO Stratos 40-36WCL Schoonh 2017</v>
          </cell>
          <cell r="C1189" t="str">
            <v>K</v>
          </cell>
          <cell r="D1189">
            <v>2017</v>
          </cell>
          <cell r="E1189">
            <v>2099</v>
          </cell>
          <cell r="F1189">
            <v>0</v>
          </cell>
          <cell r="G1189" t="str">
            <v>K</v>
          </cell>
          <cell r="H1189"/>
          <cell r="I1189"/>
          <cell r="J1189">
            <v>7</v>
          </cell>
          <cell r="K1189">
            <v>0</v>
          </cell>
          <cell r="L1189"/>
          <cell r="M1189"/>
          <cell r="N1189"/>
          <cell r="O1189"/>
          <cell r="P1189"/>
          <cell r="Q1189"/>
          <cell r="R1189"/>
          <cell r="S1189"/>
          <cell r="T1189" t="str">
            <v>N</v>
          </cell>
          <cell r="U1189" t="str">
            <v>J</v>
          </cell>
          <cell r="V1189" t="str">
            <v>A126</v>
          </cell>
          <cell r="W1189" t="str">
            <v>Materiële vaste activa: Machines, apparaten en installaties</v>
          </cell>
        </row>
        <row r="1190">
          <cell r="A1190">
            <v>7120307</v>
          </cell>
          <cell r="B1190" t="str">
            <v>NIDO Stratos B11K-18 VCL 350 2017</v>
          </cell>
          <cell r="C1190" t="str">
            <v>K</v>
          </cell>
          <cell r="D1190">
            <v>2017</v>
          </cell>
          <cell r="E1190">
            <v>2099</v>
          </cell>
          <cell r="F1190">
            <v>1</v>
          </cell>
          <cell r="G1190" t="str">
            <v>K</v>
          </cell>
          <cell r="H1190"/>
          <cell r="I1190"/>
          <cell r="J1190">
            <v>7</v>
          </cell>
          <cell r="K1190">
            <v>0</v>
          </cell>
          <cell r="L1190"/>
          <cell r="M1190"/>
          <cell r="N1190"/>
          <cell r="O1190"/>
          <cell r="P1190"/>
          <cell r="Q1190"/>
          <cell r="R1190"/>
          <cell r="S1190"/>
          <cell r="T1190" t="str">
            <v>N</v>
          </cell>
          <cell r="U1190" t="str">
            <v>N</v>
          </cell>
          <cell r="V1190" t="str">
            <v>A126</v>
          </cell>
          <cell r="W1190" t="str">
            <v>Materiële vaste activa: Machines, apparaten en installaties</v>
          </cell>
        </row>
        <row r="1191">
          <cell r="A1191">
            <v>7120339</v>
          </cell>
          <cell r="B1191" t="str">
            <v>Aanleg 42 parkeerplaatsen Schammer - 2016</v>
          </cell>
          <cell r="C1191" t="str">
            <v>K</v>
          </cell>
          <cell r="D1191">
            <v>2017</v>
          </cell>
          <cell r="E1191">
            <v>2099</v>
          </cell>
          <cell r="F1191">
            <v>1</v>
          </cell>
          <cell r="G1191" t="str">
            <v>K</v>
          </cell>
          <cell r="H1191"/>
          <cell r="I1191"/>
          <cell r="J1191">
            <v>7</v>
          </cell>
          <cell r="K1191">
            <v>0</v>
          </cell>
          <cell r="L1191"/>
          <cell r="M1191"/>
          <cell r="N1191"/>
          <cell r="O1191"/>
          <cell r="P1191"/>
          <cell r="Q1191"/>
          <cell r="R1191"/>
          <cell r="S1191"/>
          <cell r="T1191" t="str">
            <v>N</v>
          </cell>
          <cell r="U1191" t="str">
            <v>N</v>
          </cell>
          <cell r="V1191" t="str">
            <v>A124</v>
          </cell>
          <cell r="W1191" t="str">
            <v>Materiële vaste activa: Grond-, weg- en waterbouwkundige werken</v>
          </cell>
        </row>
        <row r="1192">
          <cell r="A1192">
            <v>7120361</v>
          </cell>
          <cell r="B1192" t="str">
            <v>Zoutwateropslagtank – 2024</v>
          </cell>
          <cell r="C1192" t="str">
            <v>K</v>
          </cell>
          <cell r="D1192">
            <v>2024</v>
          </cell>
          <cell r="E1192">
            <v>2099</v>
          </cell>
          <cell r="F1192">
            <v>0</v>
          </cell>
          <cell r="G1192" t="str">
            <v>K</v>
          </cell>
          <cell r="H1192"/>
          <cell r="I1192"/>
          <cell r="J1192">
            <v>7</v>
          </cell>
          <cell r="K1192">
            <v>0</v>
          </cell>
          <cell r="L1192"/>
          <cell r="M1192"/>
          <cell r="N1192"/>
          <cell r="O1192"/>
          <cell r="P1192"/>
          <cell r="Q1192"/>
          <cell r="R1192"/>
          <cell r="S1192"/>
          <cell r="T1192" t="str">
            <v>N</v>
          </cell>
          <cell r="U1192" t="str">
            <v>J</v>
          </cell>
          <cell r="V1192" t="str">
            <v>A126</v>
          </cell>
          <cell r="W1192" t="str">
            <v>Materiële vaste activa: Machines, apparaten en installaties</v>
          </cell>
        </row>
        <row r="1193">
          <cell r="A1193">
            <v>7120363</v>
          </cell>
          <cell r="B1193" t="str">
            <v>Elektrische pickup Renault - 2020</v>
          </cell>
          <cell r="C1193" t="str">
            <v>K</v>
          </cell>
          <cell r="D1193">
            <v>2020</v>
          </cell>
          <cell r="E1193">
            <v>2099</v>
          </cell>
          <cell r="F1193">
            <v>0</v>
          </cell>
          <cell r="G1193" t="str">
            <v>K</v>
          </cell>
          <cell r="H1193"/>
          <cell r="I1193"/>
          <cell r="J1193">
            <v>7</v>
          </cell>
          <cell r="K1193">
            <v>0</v>
          </cell>
          <cell r="L1193"/>
          <cell r="M1193"/>
          <cell r="N1193"/>
          <cell r="O1193"/>
          <cell r="P1193"/>
          <cell r="Q1193"/>
          <cell r="R1193"/>
          <cell r="S1193"/>
          <cell r="T1193" t="str">
            <v>N</v>
          </cell>
          <cell r="U1193" t="str">
            <v>J</v>
          </cell>
          <cell r="V1193" t="str">
            <v>A125</v>
          </cell>
          <cell r="W1193" t="str">
            <v>Materiële vaste activa: Vervoermiddelen</v>
          </cell>
        </row>
        <row r="1194">
          <cell r="A1194">
            <v>7120382</v>
          </cell>
          <cell r="B1194" t="str">
            <v>Gladheidsmeldsysteem 2016</v>
          </cell>
          <cell r="C1194" t="str">
            <v>K</v>
          </cell>
          <cell r="D1194">
            <v>2017</v>
          </cell>
          <cell r="E1194">
            <v>2099</v>
          </cell>
          <cell r="F1194">
            <v>1</v>
          </cell>
          <cell r="G1194" t="str">
            <v>K</v>
          </cell>
          <cell r="H1194"/>
          <cell r="I1194"/>
          <cell r="J1194">
            <v>7</v>
          </cell>
          <cell r="K1194">
            <v>0</v>
          </cell>
          <cell r="L1194"/>
          <cell r="M1194"/>
          <cell r="N1194"/>
          <cell r="O1194"/>
          <cell r="P1194"/>
          <cell r="Q1194"/>
          <cell r="R1194"/>
          <cell r="S1194"/>
          <cell r="T1194" t="str">
            <v>N</v>
          </cell>
          <cell r="U1194" t="str">
            <v>N</v>
          </cell>
          <cell r="V1194" t="str">
            <v>A129</v>
          </cell>
          <cell r="W1194" t="str">
            <v>Materiële vaste activa: Overig</v>
          </cell>
        </row>
        <row r="1195">
          <cell r="A1195">
            <v>7120392</v>
          </cell>
          <cell r="B1195" t="str">
            <v>Verkeersmaatregelen Tabaksteeg / Leusden Zuid 2013</v>
          </cell>
          <cell r="C1195" t="str">
            <v>K</v>
          </cell>
          <cell r="D1195">
            <v>2017</v>
          </cell>
          <cell r="E1195">
            <v>2099</v>
          </cell>
          <cell r="F1195">
            <v>1</v>
          </cell>
          <cell r="G1195" t="str">
            <v>K</v>
          </cell>
          <cell r="H1195"/>
          <cell r="I1195"/>
          <cell r="J1195">
            <v>7</v>
          </cell>
          <cell r="K1195">
            <v>0</v>
          </cell>
          <cell r="L1195"/>
          <cell r="M1195"/>
          <cell r="N1195"/>
          <cell r="O1195"/>
          <cell r="P1195"/>
          <cell r="Q1195"/>
          <cell r="R1195"/>
          <cell r="S1195"/>
          <cell r="T1195" t="str">
            <v>N</v>
          </cell>
          <cell r="U1195" t="str">
            <v>N</v>
          </cell>
          <cell r="V1195" t="str">
            <v>A124</v>
          </cell>
          <cell r="W1195" t="str">
            <v>Materiële vaste activa: Grond-, weg- en waterbouwkundige werken</v>
          </cell>
        </row>
        <row r="1196">
          <cell r="A1196">
            <v>7120396</v>
          </cell>
          <cell r="B1196" t="str">
            <v>Fietsverbinding tussen Bavoortseweg - Maanweg 2013</v>
          </cell>
          <cell r="C1196" t="str">
            <v>K</v>
          </cell>
          <cell r="D1196">
            <v>2017</v>
          </cell>
          <cell r="E1196">
            <v>2099</v>
          </cell>
          <cell r="F1196">
            <v>1</v>
          </cell>
          <cell r="G1196" t="str">
            <v>K</v>
          </cell>
          <cell r="H1196"/>
          <cell r="I1196"/>
          <cell r="J1196">
            <v>7</v>
          </cell>
          <cell r="K1196">
            <v>0</v>
          </cell>
          <cell r="L1196"/>
          <cell r="M1196"/>
          <cell r="N1196"/>
          <cell r="O1196"/>
          <cell r="P1196"/>
          <cell r="Q1196"/>
          <cell r="R1196"/>
          <cell r="S1196"/>
          <cell r="T1196" t="str">
            <v>N</v>
          </cell>
          <cell r="U1196" t="str">
            <v>N</v>
          </cell>
          <cell r="V1196" t="str">
            <v>A124</v>
          </cell>
          <cell r="W1196" t="str">
            <v>Materiële vaste activa: Grond-, weg- en waterbouwkundige werken</v>
          </cell>
        </row>
        <row r="1197">
          <cell r="A1197">
            <v>7120397</v>
          </cell>
          <cell r="B1197" t="str">
            <v>Uitvoeringskrediet fase 2 fietspad Assch. weg 2013</v>
          </cell>
          <cell r="C1197" t="str">
            <v>K</v>
          </cell>
          <cell r="D1197">
            <v>2017</v>
          </cell>
          <cell r="E1197">
            <v>2099</v>
          </cell>
          <cell r="F1197">
            <v>0</v>
          </cell>
          <cell r="G1197" t="str">
            <v>K</v>
          </cell>
          <cell r="H1197"/>
          <cell r="I1197"/>
          <cell r="J1197">
            <v>7</v>
          </cell>
          <cell r="K1197">
            <v>0</v>
          </cell>
          <cell r="L1197"/>
          <cell r="M1197"/>
          <cell r="N1197"/>
          <cell r="O1197"/>
          <cell r="P1197"/>
          <cell r="Q1197"/>
          <cell r="R1197"/>
          <cell r="S1197"/>
          <cell r="T1197" t="str">
            <v>N</v>
          </cell>
          <cell r="U1197" t="str">
            <v>J</v>
          </cell>
          <cell r="V1197" t="str">
            <v>A124</v>
          </cell>
          <cell r="W1197" t="str">
            <v>Materiële vaste activa: Grond-, weg- en waterbouwkundige werken</v>
          </cell>
        </row>
        <row r="1198">
          <cell r="A1198">
            <v>7120399</v>
          </cell>
          <cell r="B1198" t="str">
            <v>Voorb.krediet samenvoeging Milieustraat+Werf 2014</v>
          </cell>
          <cell r="C1198" t="str">
            <v>K</v>
          </cell>
          <cell r="D1198">
            <v>2017</v>
          </cell>
          <cell r="E1198">
            <v>2099</v>
          </cell>
          <cell r="F1198">
            <v>0</v>
          </cell>
          <cell r="G1198" t="str">
            <v>K</v>
          </cell>
          <cell r="H1198"/>
          <cell r="I1198"/>
          <cell r="J1198">
            <v>7</v>
          </cell>
          <cell r="K1198">
            <v>0</v>
          </cell>
          <cell r="L1198"/>
          <cell r="M1198"/>
          <cell r="N1198"/>
          <cell r="O1198"/>
          <cell r="P1198"/>
          <cell r="Q1198"/>
          <cell r="R1198"/>
          <cell r="S1198"/>
          <cell r="T1198" t="str">
            <v>N</v>
          </cell>
          <cell r="U1198" t="str">
            <v>J</v>
          </cell>
          <cell r="V1198" t="str">
            <v>A123</v>
          </cell>
          <cell r="W1198" t="str">
            <v>Materiële vaste activa: Bedrijfsgebouwen</v>
          </cell>
        </row>
        <row r="1199">
          <cell r="A1199">
            <v>7120406</v>
          </cell>
          <cell r="B1199" t="str">
            <v>Masten 2015</v>
          </cell>
          <cell r="C1199" t="str">
            <v>K</v>
          </cell>
          <cell r="D1199">
            <v>2017</v>
          </cell>
          <cell r="E1199">
            <v>2099</v>
          </cell>
          <cell r="F1199">
            <v>1</v>
          </cell>
          <cell r="G1199" t="str">
            <v>K</v>
          </cell>
          <cell r="H1199"/>
          <cell r="I1199"/>
          <cell r="J1199">
            <v>7</v>
          </cell>
          <cell r="K1199">
            <v>0</v>
          </cell>
          <cell r="L1199"/>
          <cell r="M1199"/>
          <cell r="N1199"/>
          <cell r="O1199"/>
          <cell r="P1199"/>
          <cell r="Q1199"/>
          <cell r="R1199"/>
          <cell r="S1199"/>
          <cell r="T1199" t="str">
            <v>N</v>
          </cell>
          <cell r="U1199" t="str">
            <v>N</v>
          </cell>
          <cell r="V1199" t="str">
            <v>A124</v>
          </cell>
          <cell r="W1199" t="str">
            <v>Materiële vaste activa: Grond-, weg- en waterbouwkundige werken</v>
          </cell>
        </row>
        <row r="1200">
          <cell r="A1200">
            <v>7120407</v>
          </cell>
          <cell r="B1200" t="str">
            <v>Armaturen 2015</v>
          </cell>
          <cell r="C1200" t="str">
            <v>K</v>
          </cell>
          <cell r="D1200">
            <v>2017</v>
          </cell>
          <cell r="E1200">
            <v>2099</v>
          </cell>
          <cell r="F1200">
            <v>1</v>
          </cell>
          <cell r="G1200" t="str">
            <v>K</v>
          </cell>
          <cell r="H1200"/>
          <cell r="I1200"/>
          <cell r="J1200">
            <v>7</v>
          </cell>
          <cell r="K1200">
            <v>0</v>
          </cell>
          <cell r="L1200"/>
          <cell r="M1200"/>
          <cell r="N1200"/>
          <cell r="O1200"/>
          <cell r="P1200"/>
          <cell r="Q1200"/>
          <cell r="R1200"/>
          <cell r="S1200"/>
          <cell r="T1200" t="str">
            <v>N</v>
          </cell>
          <cell r="U1200" t="str">
            <v>N</v>
          </cell>
          <cell r="V1200" t="str">
            <v>A124</v>
          </cell>
          <cell r="W1200" t="str">
            <v>Materiële vaste activa: Grond-, weg- en waterbouwkundige werken</v>
          </cell>
        </row>
        <row r="1201">
          <cell r="A1201">
            <v>7120411</v>
          </cell>
          <cell r="B1201" t="str">
            <v>Variantenstudie Hamersveldseweg Zuid 2014</v>
          </cell>
          <cell r="C1201" t="str">
            <v>K</v>
          </cell>
          <cell r="D1201">
            <v>2017</v>
          </cell>
          <cell r="E1201">
            <v>2099</v>
          </cell>
          <cell r="F1201">
            <v>1</v>
          </cell>
          <cell r="G1201" t="str">
            <v>K</v>
          </cell>
          <cell r="H1201"/>
          <cell r="I1201"/>
          <cell r="J1201">
            <v>7</v>
          </cell>
          <cell r="K1201">
            <v>0</v>
          </cell>
          <cell r="L1201"/>
          <cell r="M1201"/>
          <cell r="N1201"/>
          <cell r="O1201"/>
          <cell r="P1201"/>
          <cell r="Q1201"/>
          <cell r="R1201"/>
          <cell r="S1201"/>
          <cell r="T1201" t="str">
            <v>N</v>
          </cell>
          <cell r="U1201" t="str">
            <v>N</v>
          </cell>
          <cell r="V1201" t="str">
            <v>A124</v>
          </cell>
          <cell r="W1201" t="str">
            <v>Materiële vaste activa: Grond-, weg- en waterbouwkundige werken</v>
          </cell>
        </row>
        <row r="1202">
          <cell r="A1202">
            <v>7120412</v>
          </cell>
          <cell r="B1202" t="str">
            <v>Liniedijk Leusden Noord - 2015</v>
          </cell>
          <cell r="C1202" t="str">
            <v>K</v>
          </cell>
          <cell r="D1202">
            <v>2017</v>
          </cell>
          <cell r="E1202">
            <v>2099</v>
          </cell>
          <cell r="F1202">
            <v>1</v>
          </cell>
          <cell r="G1202" t="str">
            <v>K</v>
          </cell>
          <cell r="H1202"/>
          <cell r="I1202"/>
          <cell r="J1202">
            <v>7</v>
          </cell>
          <cell r="K1202">
            <v>0</v>
          </cell>
          <cell r="L1202"/>
          <cell r="M1202"/>
          <cell r="N1202"/>
          <cell r="O1202"/>
          <cell r="P1202"/>
          <cell r="Q1202"/>
          <cell r="R1202"/>
          <cell r="S1202"/>
          <cell r="T1202" t="str">
            <v>N</v>
          </cell>
          <cell r="U1202" t="str">
            <v>N</v>
          </cell>
          <cell r="V1202" t="str">
            <v>A129</v>
          </cell>
          <cell r="W1202" t="str">
            <v>Materiële vaste activa: Overig</v>
          </cell>
        </row>
        <row r="1203">
          <cell r="A1203">
            <v>7120417</v>
          </cell>
          <cell r="B1203" t="str">
            <v>Grote verkeersmaatr Tabaksteeg-Leusden-Zuid - 2015</v>
          </cell>
          <cell r="C1203" t="str">
            <v>K</v>
          </cell>
          <cell r="D1203">
            <v>2017</v>
          </cell>
          <cell r="E1203">
            <v>2099</v>
          </cell>
          <cell r="F1203">
            <v>0</v>
          </cell>
          <cell r="G1203" t="str">
            <v>K</v>
          </cell>
          <cell r="H1203"/>
          <cell r="I1203"/>
          <cell r="J1203">
            <v>7</v>
          </cell>
          <cell r="K1203">
            <v>0</v>
          </cell>
          <cell r="L1203"/>
          <cell r="M1203"/>
          <cell r="N1203"/>
          <cell r="O1203"/>
          <cell r="P1203"/>
          <cell r="Q1203"/>
          <cell r="R1203"/>
          <cell r="S1203"/>
          <cell r="T1203" t="str">
            <v>N</v>
          </cell>
          <cell r="U1203" t="str">
            <v>J</v>
          </cell>
          <cell r="V1203" t="str">
            <v>A124</v>
          </cell>
          <cell r="W1203" t="str">
            <v>Materiële vaste activa: Grond-, weg- en waterbouwkundige werken</v>
          </cell>
        </row>
        <row r="1204">
          <cell r="A1204">
            <v>7120422</v>
          </cell>
          <cell r="B1204" t="str">
            <v>Masten 2017</v>
          </cell>
          <cell r="C1204" t="str">
            <v>K</v>
          </cell>
          <cell r="D1204">
            <v>2017</v>
          </cell>
          <cell r="E1204">
            <v>2099</v>
          </cell>
          <cell r="F1204">
            <v>0</v>
          </cell>
          <cell r="G1204" t="str">
            <v>K</v>
          </cell>
          <cell r="H1204"/>
          <cell r="I1204"/>
          <cell r="J1204">
            <v>7</v>
          </cell>
          <cell r="K1204">
            <v>0</v>
          </cell>
          <cell r="L1204"/>
          <cell r="M1204"/>
          <cell r="N1204"/>
          <cell r="O1204"/>
          <cell r="P1204"/>
          <cell r="Q1204"/>
          <cell r="R1204"/>
          <cell r="S1204"/>
          <cell r="T1204" t="str">
            <v>N</v>
          </cell>
          <cell r="U1204" t="str">
            <v>J</v>
          </cell>
          <cell r="V1204" t="str">
            <v>A124</v>
          </cell>
          <cell r="W1204" t="str">
            <v>Materiële vaste activa: Grond-, weg- en waterbouwkundige werken</v>
          </cell>
        </row>
        <row r="1205">
          <cell r="A1205">
            <v>7120423</v>
          </cell>
          <cell r="B1205" t="str">
            <v>Armaturen 2017</v>
          </cell>
          <cell r="C1205" t="str">
            <v>K</v>
          </cell>
          <cell r="D1205">
            <v>2017</v>
          </cell>
          <cell r="E1205">
            <v>2018</v>
          </cell>
          <cell r="F1205">
            <v>1</v>
          </cell>
          <cell r="G1205" t="str">
            <v>K</v>
          </cell>
          <cell r="H1205"/>
          <cell r="I1205"/>
          <cell r="J1205">
            <v>7</v>
          </cell>
          <cell r="K1205">
            <v>0</v>
          </cell>
          <cell r="L1205"/>
          <cell r="M1205"/>
          <cell r="N1205"/>
          <cell r="O1205"/>
          <cell r="P1205"/>
          <cell r="Q1205"/>
          <cell r="R1205"/>
          <cell r="S1205"/>
          <cell r="T1205" t="str">
            <v>N</v>
          </cell>
          <cell r="U1205" t="str">
            <v>N</v>
          </cell>
          <cell r="V1205" t="str">
            <v>A124</v>
          </cell>
          <cell r="W1205" t="str">
            <v>Materiële vaste activa: Grond-, weg- en waterbouwkundige werken</v>
          </cell>
        </row>
        <row r="1206">
          <cell r="A1206">
            <v>7120424</v>
          </cell>
          <cell r="B1206" t="str">
            <v>Masten 2018</v>
          </cell>
          <cell r="C1206" t="str">
            <v>K</v>
          </cell>
          <cell r="D1206">
            <v>2017</v>
          </cell>
          <cell r="E1206">
            <v>2099</v>
          </cell>
          <cell r="F1206">
            <v>0</v>
          </cell>
          <cell r="G1206" t="str">
            <v>K</v>
          </cell>
          <cell r="H1206"/>
          <cell r="I1206"/>
          <cell r="J1206">
            <v>7</v>
          </cell>
          <cell r="K1206">
            <v>0</v>
          </cell>
          <cell r="L1206"/>
          <cell r="M1206"/>
          <cell r="N1206"/>
          <cell r="O1206"/>
          <cell r="P1206"/>
          <cell r="Q1206"/>
          <cell r="R1206"/>
          <cell r="S1206"/>
          <cell r="T1206" t="str">
            <v>N</v>
          </cell>
          <cell r="U1206" t="str">
            <v>J</v>
          </cell>
          <cell r="V1206" t="str">
            <v>A124</v>
          </cell>
          <cell r="W1206" t="str">
            <v>Materiële vaste activa: Grond-, weg- en waterbouwkundige werken</v>
          </cell>
        </row>
        <row r="1207">
          <cell r="A1207">
            <v>7120425</v>
          </cell>
          <cell r="B1207" t="str">
            <v>Armaturen 2018</v>
          </cell>
          <cell r="C1207" t="str">
            <v>K</v>
          </cell>
          <cell r="D1207">
            <v>2017</v>
          </cell>
          <cell r="E1207">
            <v>2099</v>
          </cell>
          <cell r="F1207">
            <v>0</v>
          </cell>
          <cell r="G1207" t="str">
            <v>K</v>
          </cell>
          <cell r="H1207"/>
          <cell r="I1207"/>
          <cell r="J1207">
            <v>7</v>
          </cell>
          <cell r="K1207">
            <v>0</v>
          </cell>
          <cell r="L1207"/>
          <cell r="M1207"/>
          <cell r="N1207"/>
          <cell r="O1207"/>
          <cell r="P1207"/>
          <cell r="Q1207"/>
          <cell r="R1207"/>
          <cell r="S1207"/>
          <cell r="T1207" t="str">
            <v>N</v>
          </cell>
          <cell r="U1207" t="str">
            <v>J</v>
          </cell>
          <cell r="V1207" t="str">
            <v>A124</v>
          </cell>
          <cell r="W1207" t="str">
            <v>Materiële vaste activa: Grond-, weg- en waterbouwkundige werken</v>
          </cell>
        </row>
        <row r="1208">
          <cell r="A1208">
            <v>7120426</v>
          </cell>
          <cell r="B1208" t="str">
            <v>Masten 2019</v>
          </cell>
          <cell r="C1208" t="str">
            <v>K</v>
          </cell>
          <cell r="D1208">
            <v>2017</v>
          </cell>
          <cell r="E1208">
            <v>2099</v>
          </cell>
          <cell r="F1208">
            <v>0</v>
          </cell>
          <cell r="G1208" t="str">
            <v>K</v>
          </cell>
          <cell r="H1208"/>
          <cell r="I1208"/>
          <cell r="J1208">
            <v>7</v>
          </cell>
          <cell r="K1208">
            <v>0</v>
          </cell>
          <cell r="L1208"/>
          <cell r="M1208"/>
          <cell r="N1208"/>
          <cell r="O1208"/>
          <cell r="P1208"/>
          <cell r="Q1208"/>
          <cell r="R1208"/>
          <cell r="S1208"/>
          <cell r="T1208" t="str">
            <v>N</v>
          </cell>
          <cell r="U1208" t="str">
            <v>J</v>
          </cell>
          <cell r="V1208" t="str">
            <v>A124</v>
          </cell>
          <cell r="W1208" t="str">
            <v>Materiële vaste activa: Grond-, weg- en waterbouwkundige werken</v>
          </cell>
        </row>
        <row r="1209">
          <cell r="A1209">
            <v>7120427</v>
          </cell>
          <cell r="B1209" t="str">
            <v>Armaturen 2019</v>
          </cell>
          <cell r="C1209" t="str">
            <v>K</v>
          </cell>
          <cell r="D1209">
            <v>2017</v>
          </cell>
          <cell r="E1209">
            <v>2099</v>
          </cell>
          <cell r="F1209">
            <v>1</v>
          </cell>
          <cell r="G1209" t="str">
            <v>K</v>
          </cell>
          <cell r="H1209"/>
          <cell r="I1209"/>
          <cell r="J1209">
            <v>7</v>
          </cell>
          <cell r="K1209">
            <v>0</v>
          </cell>
          <cell r="L1209"/>
          <cell r="M1209"/>
          <cell r="N1209"/>
          <cell r="O1209"/>
          <cell r="P1209"/>
          <cell r="Q1209"/>
          <cell r="R1209"/>
          <cell r="S1209"/>
          <cell r="T1209" t="str">
            <v>N</v>
          </cell>
          <cell r="U1209" t="str">
            <v>N</v>
          </cell>
          <cell r="V1209" t="str">
            <v>A124</v>
          </cell>
          <cell r="W1209" t="str">
            <v>Materiële vaste activa: Grond-, weg- en waterbouwkundige werken</v>
          </cell>
        </row>
        <row r="1210">
          <cell r="A1210">
            <v>7120429</v>
          </cell>
          <cell r="B1210" t="str">
            <v>Het nieuwe inzamelen - voorbereidingskrediet 2016</v>
          </cell>
          <cell r="C1210" t="str">
            <v>K</v>
          </cell>
          <cell r="D1210">
            <v>2017</v>
          </cell>
          <cell r="E1210">
            <v>2099</v>
          </cell>
          <cell r="F1210">
            <v>1</v>
          </cell>
          <cell r="G1210" t="str">
            <v>K</v>
          </cell>
          <cell r="H1210"/>
          <cell r="I1210"/>
          <cell r="J1210">
            <v>7</v>
          </cell>
          <cell r="K1210">
            <v>0</v>
          </cell>
          <cell r="L1210"/>
          <cell r="M1210"/>
          <cell r="N1210"/>
          <cell r="O1210"/>
          <cell r="P1210"/>
          <cell r="Q1210"/>
          <cell r="R1210"/>
          <cell r="S1210"/>
          <cell r="T1210" t="str">
            <v>N</v>
          </cell>
          <cell r="U1210" t="str">
            <v>N</v>
          </cell>
          <cell r="V1210" t="str">
            <v>A112</v>
          </cell>
          <cell r="W1210" t="str">
            <v>Immateriële vaste activa: Kosten onderzoek en ontwikkeling voor een bepaald actief</v>
          </cell>
        </row>
        <row r="1211">
          <cell r="A1211">
            <v>7120430</v>
          </cell>
          <cell r="B1211" t="str">
            <v>PvE maatsch. Aanbesteden gemeentewerfterrein 2016</v>
          </cell>
          <cell r="C1211" t="str">
            <v>K</v>
          </cell>
          <cell r="D1211">
            <v>2017</v>
          </cell>
          <cell r="E1211">
            <v>2017</v>
          </cell>
          <cell r="F1211">
            <v>1</v>
          </cell>
          <cell r="G1211" t="str">
            <v>K</v>
          </cell>
          <cell r="H1211"/>
          <cell r="I1211"/>
          <cell r="J1211">
            <v>7</v>
          </cell>
          <cell r="K1211">
            <v>0</v>
          </cell>
          <cell r="L1211"/>
          <cell r="M1211"/>
          <cell r="N1211"/>
          <cell r="O1211"/>
          <cell r="P1211"/>
          <cell r="Q1211"/>
          <cell r="R1211"/>
          <cell r="S1211"/>
          <cell r="T1211" t="str">
            <v>N</v>
          </cell>
          <cell r="U1211" t="str">
            <v>N</v>
          </cell>
          <cell r="V1211" t="str">
            <v>A112</v>
          </cell>
          <cell r="W1211" t="str">
            <v>Immateriële vaste activa: Kosten onderzoek en ontwikkeling voor een bepaald actief</v>
          </cell>
        </row>
        <row r="1212">
          <cell r="A1212">
            <v>7120431</v>
          </cell>
          <cell r="B1212" t="str">
            <v>Voorbereidingskrediet Verkeersplan Achterveld 2016</v>
          </cell>
          <cell r="C1212" t="str">
            <v>K</v>
          </cell>
          <cell r="D1212">
            <v>2017</v>
          </cell>
          <cell r="E1212">
            <v>2099</v>
          </cell>
          <cell r="F1212">
            <v>0</v>
          </cell>
          <cell r="G1212" t="str">
            <v>K</v>
          </cell>
          <cell r="H1212"/>
          <cell r="I1212"/>
          <cell r="J1212">
            <v>7</v>
          </cell>
          <cell r="K1212">
            <v>0</v>
          </cell>
          <cell r="L1212"/>
          <cell r="M1212"/>
          <cell r="N1212"/>
          <cell r="O1212"/>
          <cell r="P1212"/>
          <cell r="Q1212"/>
          <cell r="R1212"/>
          <cell r="S1212"/>
          <cell r="T1212" t="str">
            <v>N</v>
          </cell>
          <cell r="U1212" t="str">
            <v>J</v>
          </cell>
          <cell r="V1212" t="str">
            <v>A124</v>
          </cell>
          <cell r="W1212" t="str">
            <v>Materiële vaste activa: Grond-, weg- en waterbouwkundige werken</v>
          </cell>
        </row>
        <row r="1213">
          <cell r="A1213">
            <v>7120432</v>
          </cell>
          <cell r="B1213" t="str">
            <v>Masten 2020</v>
          </cell>
          <cell r="C1213" t="str">
            <v>K</v>
          </cell>
          <cell r="D1213">
            <v>2017</v>
          </cell>
          <cell r="E1213">
            <v>2099</v>
          </cell>
          <cell r="F1213">
            <v>1</v>
          </cell>
          <cell r="G1213" t="str">
            <v>K</v>
          </cell>
          <cell r="H1213"/>
          <cell r="I1213"/>
          <cell r="J1213">
            <v>7</v>
          </cell>
          <cell r="K1213">
            <v>0</v>
          </cell>
          <cell r="L1213"/>
          <cell r="M1213"/>
          <cell r="N1213"/>
          <cell r="O1213"/>
          <cell r="P1213"/>
          <cell r="Q1213"/>
          <cell r="R1213"/>
          <cell r="S1213"/>
          <cell r="T1213" t="str">
            <v>N</v>
          </cell>
          <cell r="U1213" t="str">
            <v>N</v>
          </cell>
          <cell r="V1213" t="str">
            <v>A124</v>
          </cell>
          <cell r="W1213" t="str">
            <v>Materiële vaste activa: Grond-, weg- en waterbouwkundige werken</v>
          </cell>
        </row>
        <row r="1214">
          <cell r="A1214">
            <v>7120433</v>
          </cell>
          <cell r="B1214" t="str">
            <v>Armaturen 2020</v>
          </cell>
          <cell r="C1214" t="str">
            <v>K</v>
          </cell>
          <cell r="D1214">
            <v>2017</v>
          </cell>
          <cell r="E1214">
            <v>2099</v>
          </cell>
          <cell r="F1214">
            <v>1</v>
          </cell>
          <cell r="G1214" t="str">
            <v>K</v>
          </cell>
          <cell r="H1214"/>
          <cell r="I1214"/>
          <cell r="J1214">
            <v>7</v>
          </cell>
          <cell r="K1214">
            <v>0</v>
          </cell>
          <cell r="L1214"/>
          <cell r="M1214"/>
          <cell r="N1214"/>
          <cell r="O1214"/>
          <cell r="P1214"/>
          <cell r="Q1214"/>
          <cell r="R1214"/>
          <cell r="S1214"/>
          <cell r="T1214" t="str">
            <v>N</v>
          </cell>
          <cell r="U1214" t="str">
            <v>N</v>
          </cell>
          <cell r="V1214" t="str">
            <v>A124</v>
          </cell>
          <cell r="W1214" t="str">
            <v>Materiële vaste activa: Grond-, weg- en waterbouwkundige werken</v>
          </cell>
        </row>
        <row r="1215">
          <cell r="A1215">
            <v>7120450</v>
          </cell>
          <cell r="B1215" t="str">
            <v>Kangoo Z.E. Maxi inclusief losse kraan - 2021</v>
          </cell>
          <cell r="C1215" t="str">
            <v>K</v>
          </cell>
          <cell r="D1215">
            <v>2021</v>
          </cell>
          <cell r="E1215">
            <v>2099</v>
          </cell>
          <cell r="F1215">
            <v>0</v>
          </cell>
          <cell r="G1215" t="str">
            <v>K</v>
          </cell>
          <cell r="H1215"/>
          <cell r="I1215"/>
          <cell r="J1215">
            <v>7</v>
          </cell>
          <cell r="K1215">
            <v>0</v>
          </cell>
          <cell r="L1215"/>
          <cell r="M1215"/>
          <cell r="N1215"/>
          <cell r="O1215"/>
          <cell r="P1215"/>
          <cell r="Q1215"/>
          <cell r="R1215"/>
          <cell r="S1215"/>
          <cell r="T1215" t="str">
            <v>N</v>
          </cell>
          <cell r="U1215" t="str">
            <v>J</v>
          </cell>
          <cell r="V1215" t="str">
            <v>A125</v>
          </cell>
          <cell r="W1215" t="str">
            <v>Materiële vaste activa: Vervoermiddelen</v>
          </cell>
        </row>
        <row r="1216">
          <cell r="A1216">
            <v>7120452</v>
          </cell>
          <cell r="B1216" t="str">
            <v>Zoutstrooier NIDO Syntos B11-21 AWEP350 2021</v>
          </cell>
          <cell r="C1216" t="str">
            <v>K</v>
          </cell>
          <cell r="D1216">
            <v>2021</v>
          </cell>
          <cell r="E1216">
            <v>2099</v>
          </cell>
          <cell r="F1216">
            <v>0</v>
          </cell>
          <cell r="G1216" t="str">
            <v>K</v>
          </cell>
          <cell r="H1216"/>
          <cell r="I1216"/>
          <cell r="J1216">
            <v>7</v>
          </cell>
          <cell r="K1216">
            <v>0</v>
          </cell>
          <cell r="L1216"/>
          <cell r="M1216"/>
          <cell r="N1216"/>
          <cell r="O1216"/>
          <cell r="P1216"/>
          <cell r="Q1216"/>
          <cell r="R1216"/>
          <cell r="S1216"/>
          <cell r="T1216" t="str">
            <v>N</v>
          </cell>
          <cell r="U1216" t="str">
            <v>J</v>
          </cell>
          <cell r="V1216" t="str">
            <v>A126</v>
          </cell>
          <cell r="W1216" t="str">
            <v>Materiële vaste activa: Machines, apparaten en installaties</v>
          </cell>
        </row>
        <row r="1217">
          <cell r="A1217">
            <v>7120455</v>
          </cell>
          <cell r="B1217" t="str">
            <v>Realisatie tweetal bushaltes Randweg 2016</v>
          </cell>
          <cell r="C1217" t="str">
            <v>K</v>
          </cell>
          <cell r="D1217">
            <v>2017</v>
          </cell>
          <cell r="E1217">
            <v>2099</v>
          </cell>
          <cell r="F1217">
            <v>1</v>
          </cell>
          <cell r="G1217" t="str">
            <v>K</v>
          </cell>
          <cell r="H1217"/>
          <cell r="I1217"/>
          <cell r="J1217">
            <v>7</v>
          </cell>
          <cell r="K1217">
            <v>0</v>
          </cell>
          <cell r="L1217"/>
          <cell r="M1217"/>
          <cell r="N1217"/>
          <cell r="O1217"/>
          <cell r="P1217"/>
          <cell r="Q1217"/>
          <cell r="R1217"/>
          <cell r="S1217"/>
          <cell r="T1217" t="str">
            <v>N</v>
          </cell>
          <cell r="U1217" t="str">
            <v>N</v>
          </cell>
          <cell r="V1217" t="str">
            <v>A124</v>
          </cell>
          <cell r="W1217" t="str">
            <v>Materiële vaste activa: Grond-, weg- en waterbouwkundige werken</v>
          </cell>
        </row>
        <row r="1218">
          <cell r="A1218">
            <v>7121300</v>
          </cell>
          <cell r="B1218" t="str">
            <v>Uitvoeringskosten 2e sporthal 2015</v>
          </cell>
          <cell r="C1218" t="str">
            <v>K</v>
          </cell>
          <cell r="D1218">
            <v>2017</v>
          </cell>
          <cell r="E1218">
            <v>2099</v>
          </cell>
          <cell r="F1218">
            <v>1</v>
          </cell>
          <cell r="G1218" t="str">
            <v>K</v>
          </cell>
          <cell r="H1218"/>
          <cell r="I1218"/>
          <cell r="J1218">
            <v>7</v>
          </cell>
          <cell r="K1218">
            <v>0</v>
          </cell>
          <cell r="L1218"/>
          <cell r="M1218"/>
          <cell r="N1218"/>
          <cell r="O1218"/>
          <cell r="P1218"/>
          <cell r="Q1218"/>
          <cell r="R1218"/>
          <cell r="S1218"/>
          <cell r="T1218" t="str">
            <v>N</v>
          </cell>
          <cell r="U1218" t="str">
            <v>N</v>
          </cell>
          <cell r="V1218" t="str">
            <v>A123</v>
          </cell>
          <cell r="W1218" t="str">
            <v>Materiële vaste activa: Bedrijfsgebouwen</v>
          </cell>
        </row>
        <row r="1219">
          <cell r="A1219">
            <v>7121301</v>
          </cell>
          <cell r="B1219" t="str">
            <v>Duurzaamheidsmaatr. en verbeteringen de Korf 2016</v>
          </cell>
          <cell r="C1219" t="str">
            <v>K</v>
          </cell>
          <cell r="D1219">
            <v>2017</v>
          </cell>
          <cell r="E1219">
            <v>2099</v>
          </cell>
          <cell r="F1219">
            <v>1</v>
          </cell>
          <cell r="G1219" t="str">
            <v>K</v>
          </cell>
          <cell r="H1219"/>
          <cell r="I1219"/>
          <cell r="J1219">
            <v>7</v>
          </cell>
          <cell r="K1219">
            <v>0</v>
          </cell>
          <cell r="L1219"/>
          <cell r="M1219"/>
          <cell r="N1219"/>
          <cell r="O1219"/>
          <cell r="P1219"/>
          <cell r="Q1219"/>
          <cell r="R1219"/>
          <cell r="S1219"/>
          <cell r="T1219" t="str">
            <v>N</v>
          </cell>
          <cell r="U1219" t="str">
            <v>N</v>
          </cell>
          <cell r="V1219" t="str">
            <v>A123</v>
          </cell>
          <cell r="W1219" t="str">
            <v>Materiële vaste activa: Bedrijfsgebouwen</v>
          </cell>
        </row>
        <row r="1220">
          <cell r="A1220">
            <v>7121302</v>
          </cell>
          <cell r="B1220" t="str">
            <v>Voorbereidingskrediet Hamersveldseweg Zuid 2016</v>
          </cell>
          <cell r="C1220" t="str">
            <v>K</v>
          </cell>
          <cell r="D1220">
            <v>2017</v>
          </cell>
          <cell r="E1220">
            <v>2099</v>
          </cell>
          <cell r="F1220">
            <v>1</v>
          </cell>
          <cell r="G1220" t="str">
            <v>K</v>
          </cell>
          <cell r="H1220"/>
          <cell r="I1220"/>
          <cell r="J1220">
            <v>7</v>
          </cell>
          <cell r="K1220">
            <v>0</v>
          </cell>
          <cell r="L1220"/>
          <cell r="M1220"/>
          <cell r="N1220"/>
          <cell r="O1220"/>
          <cell r="P1220"/>
          <cell r="Q1220"/>
          <cell r="R1220"/>
          <cell r="S1220"/>
          <cell r="T1220" t="str">
            <v>N</v>
          </cell>
          <cell r="U1220" t="str">
            <v>N</v>
          </cell>
          <cell r="V1220" t="str">
            <v>A124</v>
          </cell>
          <cell r="W1220" t="str">
            <v>Materiële vaste activa: Grond-, weg- en waterbouwkundige werken</v>
          </cell>
        </row>
        <row r="1221">
          <cell r="A1221">
            <v>7121303</v>
          </cell>
          <cell r="B1221" t="str">
            <v>Rendabele investeringen Rozengaarde 22 - 2016</v>
          </cell>
          <cell r="C1221" t="str">
            <v>K</v>
          </cell>
          <cell r="D1221">
            <v>2017</v>
          </cell>
          <cell r="E1221">
            <v>2017</v>
          </cell>
          <cell r="F1221">
            <v>1</v>
          </cell>
          <cell r="G1221" t="str">
            <v>K</v>
          </cell>
          <cell r="H1221"/>
          <cell r="I1221"/>
          <cell r="J1221">
            <v>7</v>
          </cell>
          <cell r="K1221">
            <v>0</v>
          </cell>
          <cell r="L1221"/>
          <cell r="M1221"/>
          <cell r="N1221"/>
          <cell r="O1221"/>
          <cell r="P1221"/>
          <cell r="Q1221"/>
          <cell r="R1221"/>
          <cell r="S1221"/>
          <cell r="T1221" t="str">
            <v>N</v>
          </cell>
          <cell r="U1221" t="str">
            <v>N</v>
          </cell>
          <cell r="V1221" t="str">
            <v>A123</v>
          </cell>
          <cell r="W1221" t="str">
            <v>Materiële vaste activa: Bedrijfsgebouwen</v>
          </cell>
        </row>
        <row r="1222">
          <cell r="A1222">
            <v>7121304</v>
          </cell>
          <cell r="B1222" t="str">
            <v>Het beste idee van Leusden - 2016</v>
          </cell>
          <cell r="C1222" t="str">
            <v>K</v>
          </cell>
          <cell r="D1222">
            <v>2017</v>
          </cell>
          <cell r="E1222">
            <v>2018</v>
          </cell>
          <cell r="F1222">
            <v>1</v>
          </cell>
          <cell r="G1222" t="str">
            <v>K</v>
          </cell>
          <cell r="H1222"/>
          <cell r="I1222"/>
          <cell r="J1222">
            <v>7</v>
          </cell>
          <cell r="K1222">
            <v>0</v>
          </cell>
          <cell r="L1222"/>
          <cell r="M1222"/>
          <cell r="N1222"/>
          <cell r="O1222"/>
          <cell r="P1222"/>
          <cell r="Q1222"/>
          <cell r="R1222"/>
          <cell r="S1222"/>
          <cell r="T1222" t="str">
            <v>N</v>
          </cell>
          <cell r="U1222" t="str">
            <v>N</v>
          </cell>
          <cell r="V1222" t="str">
            <v>A112</v>
          </cell>
          <cell r="W1222" t="str">
            <v>Immateriële vaste activa: Kosten onderzoek en ontwikkeling voor een bepaald actief</v>
          </cell>
        </row>
        <row r="1223">
          <cell r="A1223">
            <v>7121305</v>
          </cell>
          <cell r="B1223" t="str">
            <v>Het nieuwe inzamelen - IRDC systeem 2016</v>
          </cell>
          <cell r="C1223" t="str">
            <v>K</v>
          </cell>
          <cell r="D1223">
            <v>2017</v>
          </cell>
          <cell r="E1223">
            <v>2099</v>
          </cell>
          <cell r="F1223">
            <v>1</v>
          </cell>
          <cell r="G1223" t="str">
            <v>K</v>
          </cell>
          <cell r="H1223"/>
          <cell r="I1223"/>
          <cell r="J1223">
            <v>7</v>
          </cell>
          <cell r="K1223">
            <v>0</v>
          </cell>
          <cell r="L1223"/>
          <cell r="M1223"/>
          <cell r="N1223"/>
          <cell r="O1223"/>
          <cell r="P1223"/>
          <cell r="Q1223"/>
          <cell r="R1223"/>
          <cell r="S1223"/>
          <cell r="T1223" t="str">
            <v>N</v>
          </cell>
          <cell r="U1223" t="str">
            <v>N</v>
          </cell>
          <cell r="V1223" t="str">
            <v>A129</v>
          </cell>
          <cell r="W1223" t="str">
            <v>Materiële vaste activa: Overig</v>
          </cell>
        </row>
        <row r="1224">
          <cell r="A1224">
            <v>7121306</v>
          </cell>
          <cell r="B1224" t="str">
            <v>Het nieuwe inzamelen - minicontainers 2016</v>
          </cell>
          <cell r="C1224" t="str">
            <v>K</v>
          </cell>
          <cell r="D1224">
            <v>2017</v>
          </cell>
          <cell r="E1224">
            <v>2099</v>
          </cell>
          <cell r="F1224">
            <v>1</v>
          </cell>
          <cell r="G1224" t="str">
            <v>K</v>
          </cell>
          <cell r="H1224"/>
          <cell r="I1224"/>
          <cell r="J1224">
            <v>7</v>
          </cell>
          <cell r="K1224">
            <v>0</v>
          </cell>
          <cell r="L1224"/>
          <cell r="M1224"/>
          <cell r="N1224"/>
          <cell r="O1224"/>
          <cell r="P1224"/>
          <cell r="Q1224"/>
          <cell r="R1224"/>
          <cell r="S1224"/>
          <cell r="T1224" t="str">
            <v>N</v>
          </cell>
          <cell r="U1224" t="str">
            <v>N</v>
          </cell>
          <cell r="V1224" t="str">
            <v>A129</v>
          </cell>
          <cell r="W1224" t="str">
            <v>Materiële vaste activa: Overig</v>
          </cell>
        </row>
        <row r="1225">
          <cell r="A1225">
            <v>7121307</v>
          </cell>
          <cell r="B1225" t="str">
            <v>Het nieuwe inzamelen - OC's (binnenbak) 2016</v>
          </cell>
          <cell r="C1225" t="str">
            <v>K</v>
          </cell>
          <cell r="D1225">
            <v>2017</v>
          </cell>
          <cell r="E1225">
            <v>2099</v>
          </cell>
          <cell r="F1225">
            <v>1</v>
          </cell>
          <cell r="G1225" t="str">
            <v>K</v>
          </cell>
          <cell r="H1225"/>
          <cell r="I1225"/>
          <cell r="J1225">
            <v>7</v>
          </cell>
          <cell r="K1225">
            <v>0</v>
          </cell>
          <cell r="L1225"/>
          <cell r="M1225"/>
          <cell r="N1225"/>
          <cell r="O1225"/>
          <cell r="P1225"/>
          <cell r="Q1225"/>
          <cell r="R1225"/>
          <cell r="S1225"/>
          <cell r="T1225" t="str">
            <v>N</v>
          </cell>
          <cell r="U1225" t="str">
            <v>N</v>
          </cell>
          <cell r="V1225" t="str">
            <v>A129</v>
          </cell>
          <cell r="W1225" t="str">
            <v>Materiële vaste activa: Overig</v>
          </cell>
        </row>
        <row r="1226">
          <cell r="A1226">
            <v>7121308</v>
          </cell>
          <cell r="B1226" t="str">
            <v>Het nieuwe inzamelen - OC's (buitenbak) 2016</v>
          </cell>
          <cell r="C1226" t="str">
            <v>K</v>
          </cell>
          <cell r="D1226">
            <v>2017</v>
          </cell>
          <cell r="E1226">
            <v>2099</v>
          </cell>
          <cell r="F1226">
            <v>0</v>
          </cell>
          <cell r="G1226" t="str">
            <v>K</v>
          </cell>
          <cell r="H1226"/>
          <cell r="I1226"/>
          <cell r="J1226">
            <v>7</v>
          </cell>
          <cell r="K1226">
            <v>0</v>
          </cell>
          <cell r="L1226"/>
          <cell r="M1226"/>
          <cell r="N1226"/>
          <cell r="O1226"/>
          <cell r="P1226"/>
          <cell r="Q1226"/>
          <cell r="R1226"/>
          <cell r="S1226"/>
          <cell r="T1226" t="str">
            <v>N</v>
          </cell>
          <cell r="U1226" t="str">
            <v>J</v>
          </cell>
          <cell r="V1226" t="str">
            <v>A129</v>
          </cell>
          <cell r="W1226" t="str">
            <v>Materiële vaste activa: Overig</v>
          </cell>
        </row>
        <row r="1227">
          <cell r="A1227">
            <v>7121309</v>
          </cell>
          <cell r="B1227" t="str">
            <v>Het nieuwe inzamelen - software en passen 2017</v>
          </cell>
          <cell r="C1227" t="str">
            <v>K</v>
          </cell>
          <cell r="D1227">
            <v>2017</v>
          </cell>
          <cell r="E1227">
            <v>2099</v>
          </cell>
          <cell r="F1227">
            <v>1</v>
          </cell>
          <cell r="G1227" t="str">
            <v>K</v>
          </cell>
          <cell r="H1227"/>
          <cell r="I1227"/>
          <cell r="J1227">
            <v>7</v>
          </cell>
          <cell r="K1227">
            <v>0</v>
          </cell>
          <cell r="L1227"/>
          <cell r="M1227"/>
          <cell r="N1227"/>
          <cell r="O1227"/>
          <cell r="P1227"/>
          <cell r="Q1227"/>
          <cell r="R1227"/>
          <cell r="S1227"/>
          <cell r="T1227" t="str">
            <v>N</v>
          </cell>
          <cell r="U1227" t="str">
            <v>N</v>
          </cell>
          <cell r="V1227" t="str">
            <v>A129</v>
          </cell>
          <cell r="W1227" t="str">
            <v>Materiële vaste activa: Overig</v>
          </cell>
        </row>
        <row r="1228">
          <cell r="A1228">
            <v>7121311</v>
          </cell>
          <cell r="B1228" t="str">
            <v>De Schammer - aanleg 4e KGV toplaag 15jr - 2016</v>
          </cell>
          <cell r="C1228" t="str">
            <v>K</v>
          </cell>
          <cell r="D1228">
            <v>2017</v>
          </cell>
          <cell r="E1228">
            <v>2017</v>
          </cell>
          <cell r="F1228">
            <v>1</v>
          </cell>
          <cell r="G1228" t="str">
            <v>K</v>
          </cell>
          <cell r="H1228"/>
          <cell r="I1228"/>
          <cell r="J1228">
            <v>7</v>
          </cell>
          <cell r="K1228">
            <v>0</v>
          </cell>
          <cell r="L1228"/>
          <cell r="M1228"/>
          <cell r="N1228"/>
          <cell r="O1228"/>
          <cell r="P1228"/>
          <cell r="Q1228"/>
          <cell r="R1228"/>
          <cell r="S1228"/>
          <cell r="T1228" t="str">
            <v>N</v>
          </cell>
          <cell r="U1228" t="str">
            <v>N</v>
          </cell>
          <cell r="V1228" t="str">
            <v>A124</v>
          </cell>
          <cell r="W1228" t="str">
            <v>Materiële vaste activa: Grond-, weg- en waterbouwkundige werken</v>
          </cell>
        </row>
        <row r="1229">
          <cell r="A1229">
            <v>7121312</v>
          </cell>
          <cell r="B1229" t="str">
            <v>De Schammer - aanleg 4e KGV onderlaag 30jr - 2016</v>
          </cell>
          <cell r="C1229" t="str">
            <v>K</v>
          </cell>
          <cell r="D1229">
            <v>2017</v>
          </cell>
          <cell r="E1229">
            <v>2017</v>
          </cell>
          <cell r="F1229">
            <v>1</v>
          </cell>
          <cell r="G1229" t="str">
            <v>K</v>
          </cell>
          <cell r="H1229"/>
          <cell r="I1229"/>
          <cell r="J1229">
            <v>7</v>
          </cell>
          <cell r="K1229">
            <v>0</v>
          </cell>
          <cell r="L1229"/>
          <cell r="M1229"/>
          <cell r="N1229"/>
          <cell r="O1229"/>
          <cell r="P1229"/>
          <cell r="Q1229"/>
          <cell r="R1229"/>
          <cell r="S1229"/>
          <cell r="T1229" t="str">
            <v>N</v>
          </cell>
          <cell r="U1229" t="str">
            <v>N</v>
          </cell>
          <cell r="V1229" t="str">
            <v>A124</v>
          </cell>
          <cell r="W1229" t="str">
            <v>Materiële vaste activa: Grond-, weg- en waterbouwkundige werken</v>
          </cell>
        </row>
        <row r="1230">
          <cell r="A1230">
            <v>7121313</v>
          </cell>
          <cell r="B1230" t="str">
            <v>Duurzaamheidsmaatregelen Zwembad Octopus 2017</v>
          </cell>
          <cell r="C1230" t="str">
            <v>K</v>
          </cell>
          <cell r="D1230">
            <v>2017</v>
          </cell>
          <cell r="E1230">
            <v>2099</v>
          </cell>
          <cell r="F1230">
            <v>1</v>
          </cell>
          <cell r="G1230" t="str">
            <v>K</v>
          </cell>
          <cell r="H1230"/>
          <cell r="I1230"/>
          <cell r="J1230">
            <v>7</v>
          </cell>
          <cell r="K1230">
            <v>0</v>
          </cell>
          <cell r="L1230"/>
          <cell r="M1230"/>
          <cell r="N1230"/>
          <cell r="O1230"/>
          <cell r="P1230"/>
          <cell r="Q1230"/>
          <cell r="R1230"/>
          <cell r="S1230"/>
          <cell r="T1230" t="str">
            <v>N</v>
          </cell>
          <cell r="U1230" t="str">
            <v>N</v>
          </cell>
          <cell r="V1230" t="str">
            <v>A129</v>
          </cell>
          <cell r="W1230" t="str">
            <v>Materiële vaste activa: Overig</v>
          </cell>
        </row>
        <row r="1231">
          <cell r="A1231">
            <v>7121314</v>
          </cell>
          <cell r="B1231" t="str">
            <v>Sloop Zonnedauw 1 (Klimrakker) 2016</v>
          </cell>
          <cell r="C1231" t="str">
            <v>K</v>
          </cell>
          <cell r="D1231">
            <v>2017</v>
          </cell>
          <cell r="E1231">
            <v>2099</v>
          </cell>
          <cell r="F1231">
            <v>1</v>
          </cell>
          <cell r="G1231" t="str">
            <v>K</v>
          </cell>
          <cell r="H1231"/>
          <cell r="I1231"/>
          <cell r="J1231">
            <v>7</v>
          </cell>
          <cell r="K1231">
            <v>0</v>
          </cell>
          <cell r="L1231"/>
          <cell r="M1231"/>
          <cell r="N1231"/>
          <cell r="O1231"/>
          <cell r="P1231"/>
          <cell r="Q1231"/>
          <cell r="R1231"/>
          <cell r="S1231"/>
          <cell r="T1231" t="str">
            <v>N</v>
          </cell>
          <cell r="U1231" t="str">
            <v>N</v>
          </cell>
          <cell r="V1231" t="str">
            <v>A112</v>
          </cell>
          <cell r="W1231" t="str">
            <v>Immateriële vaste activa: Kosten onderzoek en ontwikkeling voor een bepaald actief</v>
          </cell>
        </row>
        <row r="1232">
          <cell r="A1232">
            <v>7130029</v>
          </cell>
          <cell r="B1232" t="str">
            <v>Startersleningen - 2007</v>
          </cell>
          <cell r="C1232" t="str">
            <v>K</v>
          </cell>
          <cell r="D1232">
            <v>2017</v>
          </cell>
          <cell r="E1232">
            <v>2099</v>
          </cell>
          <cell r="F1232">
            <v>0</v>
          </cell>
          <cell r="G1232" t="str">
            <v>K</v>
          </cell>
          <cell r="H1232"/>
          <cell r="I1232"/>
          <cell r="J1232">
            <v>7</v>
          </cell>
          <cell r="K1232">
            <v>0</v>
          </cell>
          <cell r="L1232"/>
          <cell r="M1232"/>
          <cell r="N1232"/>
          <cell r="O1232"/>
          <cell r="P1232"/>
          <cell r="Q1232"/>
          <cell r="R1232"/>
          <cell r="S1232"/>
          <cell r="T1232" t="str">
            <v>N</v>
          </cell>
          <cell r="U1232" t="str">
            <v>J</v>
          </cell>
          <cell r="V1232" t="str">
            <v>A1331b</v>
          </cell>
          <cell r="W1232" t="str">
            <v>Financiële vaste activa: Overige langlopende leningen</v>
          </cell>
        </row>
        <row r="1233">
          <cell r="A1233">
            <v>7130037</v>
          </cell>
          <cell r="B1233" t="str">
            <v>Duurzaamheidsleningen - 2010</v>
          </cell>
          <cell r="C1233" t="str">
            <v>K</v>
          </cell>
          <cell r="D1233">
            <v>2017</v>
          </cell>
          <cell r="E1233">
            <v>2099</v>
          </cell>
          <cell r="F1233">
            <v>0</v>
          </cell>
          <cell r="G1233" t="str">
            <v>K</v>
          </cell>
          <cell r="H1233"/>
          <cell r="I1233"/>
          <cell r="J1233">
            <v>7</v>
          </cell>
          <cell r="K1233">
            <v>0</v>
          </cell>
          <cell r="L1233"/>
          <cell r="M1233"/>
          <cell r="N1233"/>
          <cell r="O1233"/>
          <cell r="P1233"/>
          <cell r="Q1233"/>
          <cell r="R1233"/>
          <cell r="S1233"/>
          <cell r="T1233" t="str">
            <v>N</v>
          </cell>
          <cell r="U1233" t="str">
            <v>J</v>
          </cell>
          <cell r="V1233" t="str">
            <v>A1331b</v>
          </cell>
          <cell r="W1233" t="str">
            <v>Financiële vaste activa: Overige langlopende leningen</v>
          </cell>
        </row>
        <row r="1234">
          <cell r="A1234">
            <v>7130039</v>
          </cell>
          <cell r="B1234" t="str">
            <v>Rx.Base incl. STTR Builder - 2021</v>
          </cell>
          <cell r="C1234" t="str">
            <v>K</v>
          </cell>
          <cell r="D1234">
            <v>2021</v>
          </cell>
          <cell r="E1234">
            <v>2099</v>
          </cell>
          <cell r="F1234">
            <v>0</v>
          </cell>
          <cell r="G1234" t="str">
            <v>K</v>
          </cell>
          <cell r="H1234"/>
          <cell r="I1234"/>
          <cell r="J1234">
            <v>7</v>
          </cell>
          <cell r="K1234">
            <v>0</v>
          </cell>
          <cell r="L1234"/>
          <cell r="M1234"/>
          <cell r="N1234"/>
          <cell r="O1234"/>
          <cell r="P1234"/>
          <cell r="Q1234"/>
          <cell r="R1234"/>
          <cell r="S1234"/>
          <cell r="T1234" t="str">
            <v>N</v>
          </cell>
          <cell r="U1234" t="str">
            <v>J</v>
          </cell>
          <cell r="V1234" t="str">
            <v>A129</v>
          </cell>
          <cell r="W1234" t="str">
            <v>Materiële vaste activa: Overig</v>
          </cell>
        </row>
        <row r="1235">
          <cell r="A1235">
            <v>7130041</v>
          </cell>
          <cell r="B1235" t="str">
            <v>Duurzaamheidsleningen - 2011</v>
          </cell>
          <cell r="C1235" t="str">
            <v>K</v>
          </cell>
          <cell r="D1235">
            <v>2017</v>
          </cell>
          <cell r="E1235">
            <v>2099</v>
          </cell>
          <cell r="F1235">
            <v>0</v>
          </cell>
          <cell r="G1235" t="str">
            <v>K</v>
          </cell>
          <cell r="H1235"/>
          <cell r="I1235"/>
          <cell r="J1235">
            <v>7</v>
          </cell>
          <cell r="K1235">
            <v>0</v>
          </cell>
          <cell r="L1235"/>
          <cell r="M1235"/>
          <cell r="N1235"/>
          <cell r="O1235"/>
          <cell r="P1235"/>
          <cell r="Q1235"/>
          <cell r="R1235"/>
          <cell r="S1235"/>
          <cell r="T1235" t="str">
            <v>N</v>
          </cell>
          <cell r="U1235" t="str">
            <v>J</v>
          </cell>
          <cell r="V1235" t="str">
            <v>A1331b</v>
          </cell>
          <cell r="W1235" t="str">
            <v>Financiële vaste activa: Overige langlopende leningen</v>
          </cell>
        </row>
        <row r="1236">
          <cell r="A1236">
            <v>7130043</v>
          </cell>
          <cell r="B1236" t="str">
            <v>Lening De Groene Belevenis 2015</v>
          </cell>
          <cell r="C1236" t="str">
            <v>K</v>
          </cell>
          <cell r="D1236">
            <v>2017</v>
          </cell>
          <cell r="E1236">
            <v>2099</v>
          </cell>
          <cell r="F1236">
            <v>0</v>
          </cell>
          <cell r="G1236" t="str">
            <v>K</v>
          </cell>
          <cell r="H1236"/>
          <cell r="I1236"/>
          <cell r="J1236">
            <v>7</v>
          </cell>
          <cell r="K1236">
            <v>0</v>
          </cell>
          <cell r="L1236"/>
          <cell r="M1236"/>
          <cell r="N1236"/>
          <cell r="O1236"/>
          <cell r="P1236"/>
          <cell r="Q1236"/>
          <cell r="R1236"/>
          <cell r="S1236"/>
          <cell r="T1236" t="str">
            <v>N</v>
          </cell>
          <cell r="U1236" t="str">
            <v>J</v>
          </cell>
          <cell r="V1236" t="str">
            <v>A1331b</v>
          </cell>
          <cell r="W1236" t="str">
            <v>Financiële vaste activa: Overige langlopende leningen</v>
          </cell>
        </row>
        <row r="1237">
          <cell r="A1237">
            <v>7130044</v>
          </cell>
          <cell r="B1237" t="str">
            <v>Lening Salus Constructione BV 1 % - 2015</v>
          </cell>
          <cell r="C1237" t="str">
            <v>K</v>
          </cell>
          <cell r="D1237">
            <v>2017</v>
          </cell>
          <cell r="E1237">
            <v>2099</v>
          </cell>
          <cell r="F1237">
            <v>0</v>
          </cell>
          <cell r="G1237" t="str">
            <v>K</v>
          </cell>
          <cell r="H1237"/>
          <cell r="I1237"/>
          <cell r="J1237">
            <v>7</v>
          </cell>
          <cell r="K1237">
            <v>0</v>
          </cell>
          <cell r="L1237"/>
          <cell r="M1237"/>
          <cell r="N1237"/>
          <cell r="O1237"/>
          <cell r="P1237"/>
          <cell r="Q1237"/>
          <cell r="R1237"/>
          <cell r="S1237"/>
          <cell r="T1237" t="str">
            <v>N</v>
          </cell>
          <cell r="U1237" t="str">
            <v>J</v>
          </cell>
          <cell r="V1237" t="str">
            <v>A1331b</v>
          </cell>
          <cell r="W1237" t="str">
            <v>Financiële vaste activa: Overige langlopende leningen</v>
          </cell>
        </row>
        <row r="1238">
          <cell r="A1238">
            <v>7320001</v>
          </cell>
          <cell r="B1238" t="str">
            <v>Hart van Leusden – voorber.kred. 2017 vervallen</v>
          </cell>
          <cell r="C1238" t="str">
            <v>K</v>
          </cell>
          <cell r="D1238">
            <v>2017</v>
          </cell>
          <cell r="E1238">
            <v>2017</v>
          </cell>
          <cell r="F1238">
            <v>2</v>
          </cell>
          <cell r="G1238" t="str">
            <v>K</v>
          </cell>
          <cell r="H1238"/>
          <cell r="I1238"/>
          <cell r="J1238">
            <v>7</v>
          </cell>
          <cell r="K1238">
            <v>0</v>
          </cell>
          <cell r="L1238"/>
          <cell r="M1238"/>
          <cell r="N1238"/>
          <cell r="O1238"/>
          <cell r="P1238"/>
          <cell r="Q1238"/>
          <cell r="R1238"/>
          <cell r="S1238"/>
          <cell r="T1238" t="str">
            <v>N</v>
          </cell>
          <cell r="U1238" t="str">
            <v>N</v>
          </cell>
          <cell r="V1238" t="str">
            <v>A112</v>
          </cell>
          <cell r="W1238" t="str">
            <v>Immateriële vaste activa: Kosten onderzoek en ontwikkeling voor een bepaald actief</v>
          </cell>
        </row>
        <row r="1239">
          <cell r="A1239">
            <v>7722101</v>
          </cell>
          <cell r="B1239" t="str">
            <v>Groot onderhoud wegen</v>
          </cell>
          <cell r="C1239" t="str">
            <v>K</v>
          </cell>
          <cell r="D1239">
            <v>2017</v>
          </cell>
          <cell r="E1239">
            <v>2099</v>
          </cell>
          <cell r="F1239">
            <v>0</v>
          </cell>
          <cell r="G1239" t="str">
            <v>K</v>
          </cell>
          <cell r="H1239"/>
          <cell r="I1239"/>
          <cell r="J1239">
            <v>7</v>
          </cell>
          <cell r="K1239">
            <v>0</v>
          </cell>
          <cell r="L1239"/>
          <cell r="M1239"/>
          <cell r="N1239"/>
          <cell r="O1239"/>
          <cell r="P1239"/>
          <cell r="Q1239"/>
          <cell r="R1239"/>
          <cell r="S1239"/>
          <cell r="T1239" t="str">
            <v>N</v>
          </cell>
          <cell r="U1239" t="str">
            <v>J</v>
          </cell>
          <cell r="V1239" t="str">
            <v>P12</v>
          </cell>
          <cell r="W1239" t="str">
            <v>Voorzieningen</v>
          </cell>
        </row>
        <row r="1240">
          <cell r="A1240">
            <v>7722105</v>
          </cell>
          <cell r="B1240" t="str">
            <v>Verplaatsen tankstation</v>
          </cell>
          <cell r="C1240" t="str">
            <v>K</v>
          </cell>
          <cell r="D1240">
            <v>2017</v>
          </cell>
          <cell r="E1240">
            <v>2099</v>
          </cell>
          <cell r="F1240">
            <v>1</v>
          </cell>
          <cell r="G1240" t="str">
            <v>K</v>
          </cell>
          <cell r="H1240"/>
          <cell r="I1240"/>
          <cell r="J1240">
            <v>7</v>
          </cell>
          <cell r="K1240">
            <v>0</v>
          </cell>
          <cell r="L1240"/>
          <cell r="M1240"/>
          <cell r="N1240"/>
          <cell r="O1240"/>
          <cell r="P1240"/>
          <cell r="Q1240"/>
          <cell r="R1240"/>
          <cell r="S1240"/>
          <cell r="T1240" t="str">
            <v>N</v>
          </cell>
          <cell r="U1240" t="str">
            <v>J</v>
          </cell>
          <cell r="V1240" t="str">
            <v>P12</v>
          </cell>
          <cell r="W1240" t="str">
            <v>Voorzieningen</v>
          </cell>
        </row>
        <row r="1241">
          <cell r="A1241">
            <v>7722106</v>
          </cell>
          <cell r="B1241" t="str">
            <v>Inrichtingskosten Biezenkamp (restantbudget)</v>
          </cell>
          <cell r="C1241" t="str">
            <v>K</v>
          </cell>
          <cell r="D1241">
            <v>2017</v>
          </cell>
          <cell r="E1241">
            <v>2099</v>
          </cell>
          <cell r="F1241">
            <v>1</v>
          </cell>
          <cell r="G1241" t="str">
            <v>K</v>
          </cell>
          <cell r="H1241"/>
          <cell r="I1241"/>
          <cell r="J1241">
            <v>7</v>
          </cell>
          <cell r="K1241">
            <v>0</v>
          </cell>
          <cell r="L1241"/>
          <cell r="M1241"/>
          <cell r="N1241"/>
          <cell r="O1241"/>
          <cell r="P1241"/>
          <cell r="Q1241"/>
          <cell r="R1241"/>
          <cell r="S1241"/>
          <cell r="T1241" t="str">
            <v>N</v>
          </cell>
          <cell r="U1241" t="str">
            <v>N</v>
          </cell>
          <cell r="V1241" t="str">
            <v>P12</v>
          </cell>
          <cell r="W1241" t="str">
            <v>Voorzieningen</v>
          </cell>
        </row>
        <row r="1242">
          <cell r="A1242">
            <v>7722108</v>
          </cell>
          <cell r="B1242" t="str">
            <v>Herinrichting Postweg 2016</v>
          </cell>
          <cell r="C1242" t="str">
            <v>K</v>
          </cell>
          <cell r="D1242">
            <v>2017</v>
          </cell>
          <cell r="E1242">
            <v>2017</v>
          </cell>
          <cell r="F1242">
            <v>1</v>
          </cell>
          <cell r="G1242" t="str">
            <v>K</v>
          </cell>
          <cell r="H1242"/>
          <cell r="I1242"/>
          <cell r="J1242">
            <v>7</v>
          </cell>
          <cell r="K1242">
            <v>0</v>
          </cell>
          <cell r="L1242"/>
          <cell r="M1242"/>
          <cell r="N1242"/>
          <cell r="O1242"/>
          <cell r="P1242"/>
          <cell r="Q1242"/>
          <cell r="R1242"/>
          <cell r="S1242"/>
          <cell r="T1242" t="str">
            <v>N</v>
          </cell>
          <cell r="U1242" t="str">
            <v>N</v>
          </cell>
          <cell r="V1242" t="str">
            <v>P12</v>
          </cell>
          <cell r="W1242" t="str">
            <v>Voorzieningen</v>
          </cell>
        </row>
        <row r="1243">
          <cell r="A1243">
            <v>7722109</v>
          </cell>
          <cell r="B1243" t="str">
            <v>Uitvoering verkeersplan Achterveld fase 1</v>
          </cell>
          <cell r="C1243" t="str">
            <v>K</v>
          </cell>
          <cell r="D1243">
            <v>2017</v>
          </cell>
          <cell r="E1243">
            <v>2017</v>
          </cell>
          <cell r="F1243">
            <v>1</v>
          </cell>
          <cell r="G1243" t="str">
            <v>K</v>
          </cell>
          <cell r="H1243"/>
          <cell r="I1243"/>
          <cell r="J1243">
            <v>7</v>
          </cell>
          <cell r="K1243">
            <v>0</v>
          </cell>
          <cell r="L1243"/>
          <cell r="M1243"/>
          <cell r="N1243"/>
          <cell r="O1243"/>
          <cell r="P1243"/>
          <cell r="Q1243"/>
          <cell r="R1243"/>
          <cell r="S1243"/>
          <cell r="T1243" t="str">
            <v>N</v>
          </cell>
          <cell r="U1243" t="str">
            <v>N</v>
          </cell>
          <cell r="V1243" t="str">
            <v>P12</v>
          </cell>
          <cell r="W1243" t="str">
            <v>Voorzieningen</v>
          </cell>
        </row>
        <row r="1244">
          <cell r="A1244">
            <v>7722200</v>
          </cell>
          <cell r="B1244" t="str">
            <v>Groot onderhoud VRI`s</v>
          </cell>
          <cell r="C1244" t="str">
            <v>K</v>
          </cell>
          <cell r="D1244">
            <v>2017</v>
          </cell>
          <cell r="E1244">
            <v>2099</v>
          </cell>
          <cell r="F1244">
            <v>0</v>
          </cell>
          <cell r="G1244" t="str">
            <v>K</v>
          </cell>
          <cell r="H1244"/>
          <cell r="I1244"/>
          <cell r="J1244">
            <v>7</v>
          </cell>
          <cell r="K1244">
            <v>0</v>
          </cell>
          <cell r="L1244"/>
          <cell r="M1244"/>
          <cell r="N1244"/>
          <cell r="O1244"/>
          <cell r="P1244"/>
          <cell r="Q1244"/>
          <cell r="R1244"/>
          <cell r="S1244"/>
          <cell r="T1244" t="str">
            <v>N</v>
          </cell>
          <cell r="U1244" t="str">
            <v>J</v>
          </cell>
          <cell r="V1244" t="str">
            <v>P12</v>
          </cell>
          <cell r="W1244" t="str">
            <v>Voorzieningen</v>
          </cell>
        </row>
        <row r="1245">
          <cell r="A1245">
            <v>7722201</v>
          </cell>
          <cell r="B1245" t="str">
            <v>Groot onderhoud kunstwerken</v>
          </cell>
          <cell r="C1245" t="str">
            <v>K</v>
          </cell>
          <cell r="D1245">
            <v>2017</v>
          </cell>
          <cell r="E1245">
            <v>2099</v>
          </cell>
          <cell r="F1245">
            <v>0</v>
          </cell>
          <cell r="G1245" t="str">
            <v>K</v>
          </cell>
          <cell r="H1245"/>
          <cell r="I1245"/>
          <cell r="J1245">
            <v>7</v>
          </cell>
          <cell r="K1245">
            <v>0</v>
          </cell>
          <cell r="L1245"/>
          <cell r="M1245"/>
          <cell r="N1245"/>
          <cell r="O1245"/>
          <cell r="P1245"/>
          <cell r="Q1245"/>
          <cell r="R1245"/>
          <cell r="S1245"/>
          <cell r="T1245" t="str">
            <v>N</v>
          </cell>
          <cell r="U1245" t="str">
            <v>J</v>
          </cell>
          <cell r="V1245" t="str">
            <v>P12</v>
          </cell>
          <cell r="W1245" t="str">
            <v>Voorzieningen</v>
          </cell>
        </row>
        <row r="1246">
          <cell r="A1246">
            <v>7722300</v>
          </cell>
          <cell r="B1246" t="str">
            <v>Groot onderhoud waterbeheer</v>
          </cell>
          <cell r="C1246" t="str">
            <v>K</v>
          </cell>
          <cell r="D1246">
            <v>2017</v>
          </cell>
          <cell r="E1246">
            <v>2099</v>
          </cell>
          <cell r="F1246">
            <v>0</v>
          </cell>
          <cell r="G1246" t="str">
            <v>K</v>
          </cell>
          <cell r="H1246"/>
          <cell r="I1246"/>
          <cell r="J1246">
            <v>7</v>
          </cell>
          <cell r="K1246">
            <v>0</v>
          </cell>
          <cell r="L1246"/>
          <cell r="M1246"/>
          <cell r="N1246"/>
          <cell r="O1246"/>
          <cell r="P1246"/>
          <cell r="Q1246"/>
          <cell r="R1246"/>
          <cell r="S1246"/>
          <cell r="T1246" t="str">
            <v>N</v>
          </cell>
          <cell r="U1246" t="str">
            <v>J</v>
          </cell>
          <cell r="V1246" t="str">
            <v>P12</v>
          </cell>
          <cell r="W1246" t="str">
            <v>Voorzieningen</v>
          </cell>
        </row>
        <row r="1247">
          <cell r="A1247">
            <v>7722400</v>
          </cell>
          <cell r="B1247" t="str">
            <v>Groot onderhoud gemeentewerf</v>
          </cell>
          <cell r="C1247" t="str">
            <v>K</v>
          </cell>
          <cell r="D1247">
            <v>2017</v>
          </cell>
          <cell r="E1247">
            <v>2099</v>
          </cell>
          <cell r="F1247">
            <v>1</v>
          </cell>
          <cell r="G1247" t="str">
            <v>K</v>
          </cell>
          <cell r="H1247"/>
          <cell r="I1247"/>
          <cell r="J1247">
            <v>7</v>
          </cell>
          <cell r="K1247">
            <v>0</v>
          </cell>
          <cell r="L1247"/>
          <cell r="M1247"/>
          <cell r="N1247"/>
          <cell r="O1247"/>
          <cell r="P1247"/>
          <cell r="Q1247"/>
          <cell r="R1247"/>
          <cell r="S1247"/>
          <cell r="T1247" t="str">
            <v>N</v>
          </cell>
          <cell r="U1247" t="str">
            <v>J</v>
          </cell>
          <cell r="V1247" t="str">
            <v>P12</v>
          </cell>
          <cell r="W1247" t="str">
            <v>Voorzieningen</v>
          </cell>
        </row>
        <row r="1248">
          <cell r="A1248">
            <v>7722401</v>
          </cell>
          <cell r="B1248" t="str">
            <v>Groot onderhoud gemeentehuis</v>
          </cell>
          <cell r="C1248" t="str">
            <v>K</v>
          </cell>
          <cell r="D1248">
            <v>2017</v>
          </cell>
          <cell r="E1248">
            <v>2099</v>
          </cell>
          <cell r="F1248">
            <v>0</v>
          </cell>
          <cell r="G1248" t="str">
            <v>K</v>
          </cell>
          <cell r="H1248"/>
          <cell r="I1248"/>
          <cell r="J1248">
            <v>7</v>
          </cell>
          <cell r="K1248">
            <v>0</v>
          </cell>
          <cell r="L1248"/>
          <cell r="M1248"/>
          <cell r="N1248"/>
          <cell r="O1248"/>
          <cell r="P1248"/>
          <cell r="Q1248"/>
          <cell r="R1248"/>
          <cell r="S1248"/>
          <cell r="T1248" t="str">
            <v>N</v>
          </cell>
          <cell r="U1248" t="str">
            <v>J</v>
          </cell>
          <cell r="V1248" t="str">
            <v>P12</v>
          </cell>
          <cell r="W1248" t="str">
            <v>Voorzieningen</v>
          </cell>
        </row>
        <row r="1249">
          <cell r="A1249">
            <v>7722402</v>
          </cell>
          <cell r="B1249" t="str">
            <v>Groot onderhoud milieustraat</v>
          </cell>
          <cell r="C1249" t="str">
            <v>K</v>
          </cell>
          <cell r="D1249">
            <v>2017</v>
          </cell>
          <cell r="E1249">
            <v>2099</v>
          </cell>
          <cell r="F1249">
            <v>0</v>
          </cell>
          <cell r="G1249" t="str">
            <v>K</v>
          </cell>
          <cell r="H1249"/>
          <cell r="I1249"/>
          <cell r="J1249">
            <v>7</v>
          </cell>
          <cell r="K1249">
            <v>0</v>
          </cell>
          <cell r="L1249"/>
          <cell r="M1249"/>
          <cell r="N1249"/>
          <cell r="O1249"/>
          <cell r="P1249"/>
          <cell r="Q1249"/>
          <cell r="R1249"/>
          <cell r="S1249"/>
          <cell r="T1249" t="str">
            <v>N</v>
          </cell>
          <cell r="U1249" t="str">
            <v>J</v>
          </cell>
          <cell r="V1249" t="str">
            <v>P12</v>
          </cell>
          <cell r="W1249" t="str">
            <v>Voorzieningen</v>
          </cell>
        </row>
        <row r="1250">
          <cell r="A1250">
            <v>7722405</v>
          </cell>
          <cell r="B1250" t="str">
            <v>Groot onderhoud bibliotheken</v>
          </cell>
          <cell r="C1250" t="str">
            <v>K</v>
          </cell>
          <cell r="D1250">
            <v>2017</v>
          </cell>
          <cell r="E1250">
            <v>2099</v>
          </cell>
          <cell r="F1250">
            <v>0</v>
          </cell>
          <cell r="G1250" t="str">
            <v>K</v>
          </cell>
          <cell r="H1250"/>
          <cell r="I1250"/>
          <cell r="J1250">
            <v>7</v>
          </cell>
          <cell r="K1250">
            <v>0</v>
          </cell>
          <cell r="L1250"/>
          <cell r="M1250"/>
          <cell r="N1250"/>
          <cell r="O1250"/>
          <cell r="P1250"/>
          <cell r="Q1250"/>
          <cell r="R1250"/>
          <cell r="S1250"/>
          <cell r="T1250" t="str">
            <v>N</v>
          </cell>
          <cell r="U1250" t="str">
            <v>J</v>
          </cell>
          <cell r="V1250" t="str">
            <v>P12</v>
          </cell>
          <cell r="W1250" t="str">
            <v>Voorzieningen</v>
          </cell>
        </row>
        <row r="1251">
          <cell r="A1251">
            <v>7722406</v>
          </cell>
          <cell r="B1251" t="str">
            <v>Groot onderhoud sociaal en culturele gebouwen</v>
          </cell>
          <cell r="C1251" t="str">
            <v>K</v>
          </cell>
          <cell r="D1251">
            <v>2017</v>
          </cell>
          <cell r="E1251">
            <v>2099</v>
          </cell>
          <cell r="F1251">
            <v>0</v>
          </cell>
          <cell r="G1251" t="str">
            <v>K</v>
          </cell>
          <cell r="H1251"/>
          <cell r="I1251"/>
          <cell r="J1251">
            <v>7</v>
          </cell>
          <cell r="K1251">
            <v>0</v>
          </cell>
          <cell r="L1251"/>
          <cell r="M1251"/>
          <cell r="N1251"/>
          <cell r="O1251"/>
          <cell r="P1251"/>
          <cell r="Q1251"/>
          <cell r="R1251"/>
          <cell r="S1251"/>
          <cell r="T1251" t="str">
            <v>N</v>
          </cell>
          <cell r="U1251" t="str">
            <v>J</v>
          </cell>
          <cell r="V1251" t="str">
            <v>P12</v>
          </cell>
          <cell r="W1251" t="str">
            <v>Voorzieningen</v>
          </cell>
        </row>
        <row r="1252">
          <cell r="A1252">
            <v>7722407</v>
          </cell>
          <cell r="B1252" t="str">
            <v>Groot onderhoud de IJsbreker</v>
          </cell>
          <cell r="C1252" t="str">
            <v>K</v>
          </cell>
          <cell r="D1252">
            <v>2017</v>
          </cell>
          <cell r="E1252">
            <v>2099</v>
          </cell>
          <cell r="F1252">
            <v>0</v>
          </cell>
          <cell r="G1252" t="str">
            <v>K</v>
          </cell>
          <cell r="H1252"/>
          <cell r="I1252"/>
          <cell r="J1252">
            <v>7</v>
          </cell>
          <cell r="K1252">
            <v>0</v>
          </cell>
          <cell r="L1252"/>
          <cell r="M1252"/>
          <cell r="N1252"/>
          <cell r="O1252"/>
          <cell r="P1252"/>
          <cell r="Q1252"/>
          <cell r="R1252"/>
          <cell r="S1252"/>
          <cell r="T1252" t="str">
            <v>N</v>
          </cell>
          <cell r="U1252" t="str">
            <v>J</v>
          </cell>
          <cell r="V1252" t="str">
            <v>P12</v>
          </cell>
          <cell r="W1252" t="str">
            <v>Voorzieningen</v>
          </cell>
        </row>
        <row r="1253">
          <cell r="A1253">
            <v>7722408</v>
          </cell>
          <cell r="B1253" t="str">
            <v>Groot onderhoud peuterspeelzalen</v>
          </cell>
          <cell r="C1253" t="str">
            <v>K</v>
          </cell>
          <cell r="D1253">
            <v>2017</v>
          </cell>
          <cell r="E1253">
            <v>2099</v>
          </cell>
          <cell r="F1253">
            <v>0</v>
          </cell>
          <cell r="G1253" t="str">
            <v>K</v>
          </cell>
          <cell r="H1253"/>
          <cell r="I1253"/>
          <cell r="J1253">
            <v>7</v>
          </cell>
          <cell r="K1253">
            <v>0</v>
          </cell>
          <cell r="L1253"/>
          <cell r="M1253"/>
          <cell r="N1253"/>
          <cell r="O1253"/>
          <cell r="P1253"/>
          <cell r="Q1253"/>
          <cell r="R1253"/>
          <cell r="S1253"/>
          <cell r="T1253" t="str">
            <v>N</v>
          </cell>
          <cell r="U1253" t="str">
            <v>J</v>
          </cell>
          <cell r="V1253" t="str">
            <v>P12</v>
          </cell>
          <cell r="W1253" t="str">
            <v>Voorzieningen</v>
          </cell>
        </row>
        <row r="1254">
          <cell r="A1254">
            <v>7722409</v>
          </cell>
          <cell r="B1254" t="str">
            <v>Groot onderhoud kunstgebouw</v>
          </cell>
          <cell r="C1254" t="str">
            <v>K</v>
          </cell>
          <cell r="D1254">
            <v>2017</v>
          </cell>
          <cell r="E1254">
            <v>2099</v>
          </cell>
          <cell r="F1254">
            <v>0</v>
          </cell>
          <cell r="G1254" t="str">
            <v>K</v>
          </cell>
          <cell r="H1254"/>
          <cell r="I1254"/>
          <cell r="J1254">
            <v>7</v>
          </cell>
          <cell r="K1254">
            <v>0</v>
          </cell>
          <cell r="L1254"/>
          <cell r="M1254"/>
          <cell r="N1254"/>
          <cell r="O1254"/>
          <cell r="P1254"/>
          <cell r="Q1254"/>
          <cell r="R1254"/>
          <cell r="S1254"/>
          <cell r="T1254" t="str">
            <v>N</v>
          </cell>
          <cell r="U1254" t="str">
            <v>J</v>
          </cell>
          <cell r="V1254" t="str">
            <v>P12</v>
          </cell>
          <cell r="W1254" t="str">
            <v>Voorzieningen</v>
          </cell>
        </row>
        <row r="1255">
          <cell r="A1255">
            <v>7722411</v>
          </cell>
          <cell r="B1255" t="str">
            <v>Groot onderhoud brandweergarage Leusden centrum</v>
          </cell>
          <cell r="C1255" t="str">
            <v>K</v>
          </cell>
          <cell r="D1255">
            <v>2017</v>
          </cell>
          <cell r="E1255">
            <v>2099</v>
          </cell>
          <cell r="F1255">
            <v>0</v>
          </cell>
          <cell r="G1255" t="str">
            <v>K</v>
          </cell>
          <cell r="H1255"/>
          <cell r="I1255"/>
          <cell r="J1255">
            <v>7</v>
          </cell>
          <cell r="K1255">
            <v>0</v>
          </cell>
          <cell r="L1255"/>
          <cell r="M1255"/>
          <cell r="N1255"/>
          <cell r="O1255"/>
          <cell r="P1255"/>
          <cell r="Q1255"/>
          <cell r="R1255"/>
          <cell r="S1255"/>
          <cell r="T1255" t="str">
            <v>N</v>
          </cell>
          <cell r="U1255" t="str">
            <v>J</v>
          </cell>
          <cell r="V1255" t="str">
            <v>P12</v>
          </cell>
          <cell r="W1255" t="str">
            <v>Voorzieningen</v>
          </cell>
        </row>
        <row r="1256">
          <cell r="A1256">
            <v>7722412</v>
          </cell>
          <cell r="B1256" t="str">
            <v>Groot onderhoud binnensport</v>
          </cell>
          <cell r="C1256" t="str">
            <v>K</v>
          </cell>
          <cell r="D1256">
            <v>2017</v>
          </cell>
          <cell r="E1256">
            <v>2099</v>
          </cell>
          <cell r="F1256">
            <v>1</v>
          </cell>
          <cell r="G1256" t="str">
            <v>K</v>
          </cell>
          <cell r="H1256"/>
          <cell r="I1256"/>
          <cell r="J1256">
            <v>7</v>
          </cell>
          <cell r="K1256">
            <v>0</v>
          </cell>
          <cell r="L1256"/>
          <cell r="M1256"/>
          <cell r="N1256"/>
          <cell r="O1256"/>
          <cell r="P1256"/>
          <cell r="Q1256"/>
          <cell r="R1256"/>
          <cell r="S1256"/>
          <cell r="T1256" t="str">
            <v>N</v>
          </cell>
          <cell r="U1256" t="str">
            <v>N</v>
          </cell>
          <cell r="V1256" t="str">
            <v>P12</v>
          </cell>
          <cell r="W1256" t="str">
            <v>Voorzieningen</v>
          </cell>
        </row>
        <row r="1257">
          <cell r="A1257">
            <v>7722413</v>
          </cell>
          <cell r="B1257" t="str">
            <v>Groot onderhoud aula</v>
          </cell>
          <cell r="C1257" t="str">
            <v>K</v>
          </cell>
          <cell r="D1257">
            <v>2017</v>
          </cell>
          <cell r="E1257">
            <v>2099</v>
          </cell>
          <cell r="F1257">
            <v>0</v>
          </cell>
          <cell r="G1257" t="str">
            <v>K</v>
          </cell>
          <cell r="H1257"/>
          <cell r="I1257"/>
          <cell r="J1257">
            <v>7</v>
          </cell>
          <cell r="K1257">
            <v>0</v>
          </cell>
          <cell r="L1257"/>
          <cell r="M1257"/>
          <cell r="N1257"/>
          <cell r="O1257"/>
          <cell r="P1257"/>
          <cell r="Q1257"/>
          <cell r="R1257"/>
          <cell r="S1257"/>
          <cell r="T1257" t="str">
            <v>N</v>
          </cell>
          <cell r="U1257" t="str">
            <v>J</v>
          </cell>
          <cell r="V1257" t="str">
            <v>P12</v>
          </cell>
          <cell r="W1257" t="str">
            <v>Voorzieningen</v>
          </cell>
        </row>
        <row r="1258">
          <cell r="A1258">
            <v>7722414</v>
          </cell>
          <cell r="B1258" t="str">
            <v>Groot onderhoud Toren Oud-Leusden</v>
          </cell>
          <cell r="C1258" t="str">
            <v>K</v>
          </cell>
          <cell r="D1258">
            <v>2017</v>
          </cell>
          <cell r="E1258">
            <v>2099</v>
          </cell>
          <cell r="F1258">
            <v>0</v>
          </cell>
          <cell r="G1258" t="str">
            <v>K</v>
          </cell>
          <cell r="H1258"/>
          <cell r="I1258"/>
          <cell r="J1258">
            <v>7</v>
          </cell>
          <cell r="K1258">
            <v>0</v>
          </cell>
          <cell r="L1258"/>
          <cell r="M1258"/>
          <cell r="N1258"/>
          <cell r="O1258"/>
          <cell r="P1258"/>
          <cell r="Q1258"/>
          <cell r="R1258"/>
          <cell r="S1258"/>
          <cell r="T1258" t="str">
            <v>N</v>
          </cell>
          <cell r="U1258" t="str">
            <v>J</v>
          </cell>
          <cell r="V1258" t="str">
            <v>P12</v>
          </cell>
          <cell r="W1258" t="str">
            <v>Voorzieningen</v>
          </cell>
        </row>
        <row r="1259">
          <cell r="A1259">
            <v>7722415</v>
          </cell>
          <cell r="B1259" t="str">
            <v>Groot onderhoud milieucentrum</v>
          </cell>
          <cell r="C1259" t="str">
            <v>K</v>
          </cell>
          <cell r="D1259">
            <v>2017</v>
          </cell>
          <cell r="E1259">
            <v>2099</v>
          </cell>
          <cell r="F1259">
            <v>0</v>
          </cell>
          <cell r="G1259" t="str">
            <v>K</v>
          </cell>
          <cell r="H1259"/>
          <cell r="I1259"/>
          <cell r="J1259">
            <v>7</v>
          </cell>
          <cell r="K1259">
            <v>0</v>
          </cell>
          <cell r="L1259"/>
          <cell r="M1259"/>
          <cell r="N1259"/>
          <cell r="O1259"/>
          <cell r="P1259"/>
          <cell r="Q1259"/>
          <cell r="R1259"/>
          <cell r="S1259"/>
          <cell r="T1259" t="str">
            <v>N</v>
          </cell>
          <cell r="U1259" t="str">
            <v>J</v>
          </cell>
          <cell r="V1259" t="str">
            <v>P12</v>
          </cell>
          <cell r="W1259" t="str">
            <v>Voorzieningen</v>
          </cell>
        </row>
        <row r="1260">
          <cell r="A1260">
            <v>7722416</v>
          </cell>
          <cell r="B1260" t="str">
            <v>Groot onderhoud zwembad</v>
          </cell>
          <cell r="C1260" t="str">
            <v>K</v>
          </cell>
          <cell r="D1260">
            <v>2017</v>
          </cell>
          <cell r="E1260">
            <v>2099</v>
          </cell>
          <cell r="F1260">
            <v>0</v>
          </cell>
          <cell r="G1260" t="str">
            <v>K</v>
          </cell>
          <cell r="H1260"/>
          <cell r="I1260"/>
          <cell r="J1260">
            <v>7</v>
          </cell>
          <cell r="K1260">
            <v>0</v>
          </cell>
          <cell r="L1260"/>
          <cell r="M1260"/>
          <cell r="N1260"/>
          <cell r="O1260"/>
          <cell r="P1260"/>
          <cell r="Q1260"/>
          <cell r="R1260"/>
          <cell r="S1260"/>
          <cell r="T1260" t="str">
            <v>N</v>
          </cell>
          <cell r="U1260" t="str">
            <v>J</v>
          </cell>
          <cell r="V1260" t="str">
            <v>P12</v>
          </cell>
          <cell r="W1260" t="str">
            <v>Voorzieningen</v>
          </cell>
        </row>
        <row r="1261">
          <cell r="A1261">
            <v>7722417</v>
          </cell>
          <cell r="B1261" t="str">
            <v>Groot onderhoud De Tuin (voormalig Het Hoekhuis)</v>
          </cell>
          <cell r="C1261" t="str">
            <v>K</v>
          </cell>
          <cell r="D1261">
            <v>2017</v>
          </cell>
          <cell r="E1261">
            <v>2099</v>
          </cell>
          <cell r="F1261">
            <v>0</v>
          </cell>
          <cell r="G1261" t="str">
            <v>K</v>
          </cell>
          <cell r="H1261"/>
          <cell r="I1261"/>
          <cell r="J1261">
            <v>7</v>
          </cell>
          <cell r="K1261">
            <v>0</v>
          </cell>
          <cell r="L1261"/>
          <cell r="M1261"/>
          <cell r="N1261"/>
          <cell r="O1261"/>
          <cell r="P1261"/>
          <cell r="Q1261"/>
          <cell r="R1261"/>
          <cell r="S1261"/>
          <cell r="T1261" t="str">
            <v>N</v>
          </cell>
          <cell r="U1261" t="str">
            <v>J</v>
          </cell>
          <cell r="V1261" t="str">
            <v>P12</v>
          </cell>
          <cell r="W1261" t="str">
            <v>Voorzieningen</v>
          </cell>
        </row>
        <row r="1262">
          <cell r="A1262">
            <v>7722418</v>
          </cell>
          <cell r="B1262" t="str">
            <v>Renovatie zwembad Octopus</v>
          </cell>
          <cell r="C1262" t="str">
            <v>K</v>
          </cell>
          <cell r="D1262">
            <v>2017</v>
          </cell>
          <cell r="E1262">
            <v>2017</v>
          </cell>
          <cell r="F1262">
            <v>1</v>
          </cell>
          <cell r="G1262" t="str">
            <v>K</v>
          </cell>
          <cell r="H1262"/>
          <cell r="I1262"/>
          <cell r="J1262">
            <v>7</v>
          </cell>
          <cell r="K1262">
            <v>0</v>
          </cell>
          <cell r="L1262"/>
          <cell r="M1262"/>
          <cell r="N1262"/>
          <cell r="O1262"/>
          <cell r="P1262"/>
          <cell r="Q1262"/>
          <cell r="R1262"/>
          <cell r="S1262"/>
          <cell r="T1262" t="str">
            <v>N</v>
          </cell>
          <cell r="U1262" t="str">
            <v>N</v>
          </cell>
          <cell r="V1262" t="str">
            <v>P12</v>
          </cell>
          <cell r="W1262" t="str">
            <v>Voorzieningen</v>
          </cell>
        </row>
        <row r="1263">
          <cell r="A1263">
            <v>7722419</v>
          </cell>
          <cell r="B1263" t="str">
            <v>Groot onderhoud De Moespot</v>
          </cell>
          <cell r="C1263" t="str">
            <v>K</v>
          </cell>
          <cell r="D1263">
            <v>2017</v>
          </cell>
          <cell r="E1263">
            <v>2099</v>
          </cell>
          <cell r="F1263">
            <v>0</v>
          </cell>
          <cell r="G1263" t="str">
            <v>K</v>
          </cell>
          <cell r="H1263"/>
          <cell r="I1263"/>
          <cell r="J1263">
            <v>7</v>
          </cell>
          <cell r="K1263">
            <v>0</v>
          </cell>
          <cell r="L1263"/>
          <cell r="M1263"/>
          <cell r="N1263"/>
          <cell r="O1263"/>
          <cell r="P1263"/>
          <cell r="Q1263"/>
          <cell r="R1263"/>
          <cell r="S1263"/>
          <cell r="T1263" t="str">
            <v>N</v>
          </cell>
          <cell r="U1263" t="str">
            <v>J</v>
          </cell>
          <cell r="V1263" t="str">
            <v>P12</v>
          </cell>
          <cell r="W1263" t="str">
            <v>Voorzieningen</v>
          </cell>
        </row>
        <row r="1264">
          <cell r="A1264">
            <v>7722420</v>
          </cell>
          <cell r="B1264" t="str">
            <v>Groot onderhoud De Til</v>
          </cell>
          <cell r="C1264" t="str">
            <v>K</v>
          </cell>
          <cell r="D1264">
            <v>2017</v>
          </cell>
          <cell r="E1264">
            <v>2099</v>
          </cell>
          <cell r="F1264">
            <v>0</v>
          </cell>
          <cell r="G1264" t="str">
            <v>K</v>
          </cell>
          <cell r="H1264"/>
          <cell r="I1264"/>
          <cell r="J1264">
            <v>7</v>
          </cell>
          <cell r="K1264">
            <v>0</v>
          </cell>
          <cell r="L1264"/>
          <cell r="M1264"/>
          <cell r="N1264"/>
          <cell r="O1264"/>
          <cell r="P1264"/>
          <cell r="Q1264"/>
          <cell r="R1264"/>
          <cell r="S1264"/>
          <cell r="T1264" t="str">
            <v>N</v>
          </cell>
          <cell r="U1264" t="str">
            <v>J</v>
          </cell>
          <cell r="V1264" t="str">
            <v>P12</v>
          </cell>
          <cell r="W1264" t="str">
            <v>Voorzieningen</v>
          </cell>
        </row>
        <row r="1265">
          <cell r="A1265">
            <v>7722421</v>
          </cell>
          <cell r="B1265" t="str">
            <v>Groot onderhoud Sporthal De Korf</v>
          </cell>
          <cell r="C1265" t="str">
            <v>K</v>
          </cell>
          <cell r="D1265">
            <v>2017</v>
          </cell>
          <cell r="E1265">
            <v>2099</v>
          </cell>
          <cell r="F1265">
            <v>0</v>
          </cell>
          <cell r="G1265" t="str">
            <v>K</v>
          </cell>
          <cell r="H1265"/>
          <cell r="I1265"/>
          <cell r="J1265">
            <v>7</v>
          </cell>
          <cell r="K1265">
            <v>0</v>
          </cell>
          <cell r="L1265"/>
          <cell r="M1265"/>
          <cell r="N1265"/>
          <cell r="O1265"/>
          <cell r="P1265"/>
          <cell r="Q1265"/>
          <cell r="R1265"/>
          <cell r="S1265"/>
          <cell r="T1265" t="str">
            <v>N</v>
          </cell>
          <cell r="U1265" t="str">
            <v>J</v>
          </cell>
          <cell r="V1265" t="str">
            <v>P12</v>
          </cell>
          <cell r="W1265" t="str">
            <v>Voorzieningen</v>
          </cell>
        </row>
        <row r="1266">
          <cell r="A1266">
            <v>7722422</v>
          </cell>
          <cell r="B1266" t="str">
            <v>Groot onderhoud Sporthal Achterveld</v>
          </cell>
          <cell r="C1266" t="str">
            <v>K</v>
          </cell>
          <cell r="D1266">
            <v>2017</v>
          </cell>
          <cell r="E1266">
            <v>2099</v>
          </cell>
          <cell r="F1266">
            <v>0</v>
          </cell>
          <cell r="G1266" t="str">
            <v>K</v>
          </cell>
          <cell r="H1266"/>
          <cell r="I1266"/>
          <cell r="J1266">
            <v>7</v>
          </cell>
          <cell r="K1266">
            <v>0</v>
          </cell>
          <cell r="L1266"/>
          <cell r="M1266"/>
          <cell r="N1266"/>
          <cell r="O1266"/>
          <cell r="P1266"/>
          <cell r="Q1266"/>
          <cell r="R1266"/>
          <cell r="S1266"/>
          <cell r="T1266" t="str">
            <v>N</v>
          </cell>
          <cell r="U1266" t="str">
            <v>J</v>
          </cell>
          <cell r="V1266" t="str">
            <v>P12</v>
          </cell>
          <cell r="W1266" t="str">
            <v>Voorzieningen</v>
          </cell>
        </row>
        <row r="1267">
          <cell r="A1267">
            <v>7722423</v>
          </cell>
          <cell r="B1267" t="str">
            <v>Ontmoetingsruimte Sporthal Achterveld</v>
          </cell>
          <cell r="C1267" t="str">
            <v>K</v>
          </cell>
          <cell r="D1267">
            <v>2017</v>
          </cell>
          <cell r="E1267">
            <v>2099</v>
          </cell>
          <cell r="F1267">
            <v>0</v>
          </cell>
          <cell r="G1267" t="str">
            <v>K</v>
          </cell>
          <cell r="H1267"/>
          <cell r="I1267"/>
          <cell r="J1267">
            <v>7</v>
          </cell>
          <cell r="K1267">
            <v>0</v>
          </cell>
          <cell r="L1267"/>
          <cell r="M1267"/>
          <cell r="N1267"/>
          <cell r="O1267"/>
          <cell r="P1267"/>
          <cell r="Q1267"/>
          <cell r="R1267"/>
          <cell r="S1267"/>
          <cell r="T1267" t="str">
            <v>N</v>
          </cell>
          <cell r="U1267" t="str">
            <v>N</v>
          </cell>
          <cell r="V1267" t="str">
            <v>P12</v>
          </cell>
          <cell r="W1267" t="str">
            <v>Voorzieningen</v>
          </cell>
        </row>
        <row r="1268">
          <cell r="A1268">
            <v>7722424</v>
          </cell>
          <cell r="B1268" t="str">
            <v>Groot onderhoud Sporthal Groenhouten herontw.</v>
          </cell>
          <cell r="C1268" t="str">
            <v>K</v>
          </cell>
          <cell r="D1268">
            <v>2017</v>
          </cell>
          <cell r="E1268">
            <v>2099</v>
          </cell>
          <cell r="F1268">
            <v>0</v>
          </cell>
          <cell r="G1268" t="str">
            <v>K</v>
          </cell>
          <cell r="H1268"/>
          <cell r="I1268"/>
          <cell r="J1268">
            <v>7</v>
          </cell>
          <cell r="K1268">
            <v>0</v>
          </cell>
          <cell r="L1268"/>
          <cell r="M1268"/>
          <cell r="N1268"/>
          <cell r="O1268"/>
          <cell r="P1268"/>
          <cell r="Q1268"/>
          <cell r="R1268"/>
          <cell r="S1268"/>
          <cell r="T1268" t="str">
            <v>N</v>
          </cell>
          <cell r="U1268" t="str">
            <v>J</v>
          </cell>
          <cell r="V1268" t="str">
            <v>P12</v>
          </cell>
          <cell r="W1268" t="str">
            <v>Voorzieningen</v>
          </cell>
        </row>
        <row r="1269">
          <cell r="A1269">
            <v>7722425</v>
          </cell>
          <cell r="B1269" t="str">
            <v>Groot onderhoud MFC Atria (gymzaal)</v>
          </cell>
          <cell r="C1269" t="str">
            <v>K</v>
          </cell>
          <cell r="D1269">
            <v>2017</v>
          </cell>
          <cell r="E1269">
            <v>2099</v>
          </cell>
          <cell r="F1269">
            <v>0</v>
          </cell>
          <cell r="G1269" t="str">
            <v>K</v>
          </cell>
          <cell r="H1269"/>
          <cell r="I1269"/>
          <cell r="J1269">
            <v>7</v>
          </cell>
          <cell r="K1269">
            <v>0</v>
          </cell>
          <cell r="L1269"/>
          <cell r="M1269"/>
          <cell r="N1269"/>
          <cell r="O1269"/>
          <cell r="P1269"/>
          <cell r="Q1269"/>
          <cell r="R1269"/>
          <cell r="S1269"/>
          <cell r="T1269" t="str">
            <v>N</v>
          </cell>
          <cell r="U1269" t="str">
            <v>J</v>
          </cell>
          <cell r="V1269" t="str">
            <v>P12</v>
          </cell>
          <cell r="W1269" t="str">
            <v>Voorzieningen</v>
          </cell>
        </row>
        <row r="1270">
          <cell r="A1270">
            <v>7722426</v>
          </cell>
          <cell r="B1270" t="str">
            <v>Groot onderhoud Gymzaal Lijsterbeslaan</v>
          </cell>
          <cell r="C1270" t="str">
            <v>K</v>
          </cell>
          <cell r="D1270">
            <v>2017</v>
          </cell>
          <cell r="E1270">
            <v>2099</v>
          </cell>
          <cell r="F1270">
            <v>0</v>
          </cell>
          <cell r="G1270" t="str">
            <v>K</v>
          </cell>
          <cell r="H1270"/>
          <cell r="I1270"/>
          <cell r="J1270">
            <v>7</v>
          </cell>
          <cell r="K1270">
            <v>0</v>
          </cell>
          <cell r="L1270"/>
          <cell r="M1270"/>
          <cell r="N1270"/>
          <cell r="O1270"/>
          <cell r="P1270"/>
          <cell r="Q1270"/>
          <cell r="R1270"/>
          <cell r="S1270"/>
          <cell r="T1270" t="str">
            <v>N</v>
          </cell>
          <cell r="U1270" t="str">
            <v>J</v>
          </cell>
          <cell r="V1270" t="str">
            <v>P12</v>
          </cell>
          <cell r="W1270" t="str">
            <v>Voorzieningen</v>
          </cell>
        </row>
        <row r="1271">
          <cell r="A1271">
            <v>7722427</v>
          </cell>
          <cell r="B1271" t="str">
            <v>Groot onderhoud Rozengaarde 22 en 22a en 22b</v>
          </cell>
          <cell r="C1271" t="str">
            <v>K</v>
          </cell>
          <cell r="D1271">
            <v>2017</v>
          </cell>
          <cell r="E1271">
            <v>2099</v>
          </cell>
          <cell r="F1271">
            <v>0</v>
          </cell>
          <cell r="G1271" t="str">
            <v>K</v>
          </cell>
          <cell r="H1271"/>
          <cell r="I1271"/>
          <cell r="J1271">
            <v>7</v>
          </cell>
          <cell r="K1271">
            <v>0</v>
          </cell>
          <cell r="L1271"/>
          <cell r="M1271"/>
          <cell r="N1271"/>
          <cell r="O1271"/>
          <cell r="P1271"/>
          <cell r="Q1271"/>
          <cell r="R1271"/>
          <cell r="S1271"/>
          <cell r="T1271" t="str">
            <v>N</v>
          </cell>
          <cell r="U1271" t="str">
            <v>J</v>
          </cell>
          <cell r="V1271" t="str">
            <v>P12</v>
          </cell>
          <cell r="W1271" t="str">
            <v>Voorzieningen</v>
          </cell>
        </row>
        <row r="1272">
          <cell r="A1272">
            <v>7722428</v>
          </cell>
          <cell r="B1272" t="str">
            <v>Groot onderhoud Blijhof II III (Kinderopv. Leus)</v>
          </cell>
          <cell r="C1272" t="str">
            <v>K</v>
          </cell>
          <cell r="D1272">
            <v>2017</v>
          </cell>
          <cell r="E1272">
            <v>2099</v>
          </cell>
          <cell r="F1272">
            <v>0</v>
          </cell>
          <cell r="G1272" t="str">
            <v>K</v>
          </cell>
          <cell r="H1272"/>
          <cell r="I1272"/>
          <cell r="J1272">
            <v>7</v>
          </cell>
          <cell r="K1272">
            <v>0</v>
          </cell>
          <cell r="L1272"/>
          <cell r="M1272"/>
          <cell r="N1272"/>
          <cell r="O1272"/>
          <cell r="P1272"/>
          <cell r="Q1272"/>
          <cell r="R1272"/>
          <cell r="S1272"/>
          <cell r="T1272" t="str">
            <v>N</v>
          </cell>
          <cell r="U1272" t="str">
            <v>J</v>
          </cell>
          <cell r="V1272" t="str">
            <v>P12</v>
          </cell>
          <cell r="W1272" t="str">
            <v>Voorzieningen</v>
          </cell>
        </row>
        <row r="1273">
          <cell r="A1273">
            <v>7722429</v>
          </cell>
          <cell r="B1273" t="str">
            <v>Groot onderhoud  W. van Amersfoortstraat 52-54</v>
          </cell>
          <cell r="C1273" t="str">
            <v>K</v>
          </cell>
          <cell r="D1273">
            <v>2017</v>
          </cell>
          <cell r="E1273">
            <v>2099</v>
          </cell>
          <cell r="F1273">
            <v>1</v>
          </cell>
          <cell r="G1273" t="str">
            <v>K</v>
          </cell>
          <cell r="H1273"/>
          <cell r="I1273"/>
          <cell r="J1273">
            <v>7</v>
          </cell>
          <cell r="K1273">
            <v>0</v>
          </cell>
          <cell r="L1273"/>
          <cell r="M1273"/>
          <cell r="N1273"/>
          <cell r="O1273"/>
          <cell r="P1273"/>
          <cell r="Q1273"/>
          <cell r="R1273"/>
          <cell r="S1273"/>
          <cell r="T1273" t="str">
            <v>N</v>
          </cell>
          <cell r="U1273" t="str">
            <v>N</v>
          </cell>
          <cell r="V1273" t="str">
            <v>P12</v>
          </cell>
          <cell r="W1273" t="str">
            <v>Voorzieningen</v>
          </cell>
        </row>
        <row r="1274">
          <cell r="A1274">
            <v>7722430</v>
          </cell>
          <cell r="B1274" t="str">
            <v>Groot onderhoud brandweergarage Achterveld</v>
          </cell>
          <cell r="C1274" t="str">
            <v>K</v>
          </cell>
          <cell r="D1274">
            <v>2017</v>
          </cell>
          <cell r="E1274">
            <v>2099</v>
          </cell>
          <cell r="F1274">
            <v>0</v>
          </cell>
          <cell r="G1274" t="str">
            <v>K</v>
          </cell>
          <cell r="H1274"/>
          <cell r="I1274"/>
          <cell r="J1274">
            <v>7</v>
          </cell>
          <cell r="K1274">
            <v>0</v>
          </cell>
          <cell r="L1274"/>
          <cell r="M1274"/>
          <cell r="N1274"/>
          <cell r="O1274"/>
          <cell r="P1274"/>
          <cell r="Q1274"/>
          <cell r="R1274"/>
          <cell r="S1274"/>
          <cell r="T1274" t="str">
            <v>N</v>
          </cell>
          <cell r="U1274" t="str">
            <v>J</v>
          </cell>
          <cell r="V1274" t="str">
            <v>P12</v>
          </cell>
          <cell r="W1274" t="str">
            <v>Voorzieningen</v>
          </cell>
        </row>
        <row r="1275">
          <cell r="A1275">
            <v>7722431</v>
          </cell>
          <cell r="B1275" t="str">
            <v>Groot onderhoud de Korf (gedeelte exploitant)</v>
          </cell>
          <cell r="C1275" t="str">
            <v>K</v>
          </cell>
          <cell r="D1275">
            <v>2017</v>
          </cell>
          <cell r="E1275">
            <v>2099</v>
          </cell>
          <cell r="F1275">
            <v>0</v>
          </cell>
          <cell r="G1275" t="str">
            <v>K</v>
          </cell>
          <cell r="H1275"/>
          <cell r="I1275"/>
          <cell r="J1275">
            <v>7</v>
          </cell>
          <cell r="K1275">
            <v>0</v>
          </cell>
          <cell r="L1275"/>
          <cell r="M1275"/>
          <cell r="N1275"/>
          <cell r="O1275"/>
          <cell r="P1275"/>
          <cell r="Q1275"/>
          <cell r="R1275"/>
          <cell r="S1275"/>
          <cell r="T1275" t="str">
            <v>N</v>
          </cell>
          <cell r="U1275" t="str">
            <v>J</v>
          </cell>
          <cell r="V1275" t="str">
            <v>P12</v>
          </cell>
          <cell r="W1275" t="str">
            <v>Voorzieningen</v>
          </cell>
        </row>
        <row r="1276">
          <cell r="A1276">
            <v>7722432</v>
          </cell>
          <cell r="B1276" t="str">
            <v>Groot onderhoud MFC Atlas (gymzaal)</v>
          </cell>
          <cell r="C1276" t="str">
            <v>K</v>
          </cell>
          <cell r="D1276">
            <v>2017</v>
          </cell>
          <cell r="E1276">
            <v>2099</v>
          </cell>
          <cell r="F1276">
            <v>0</v>
          </cell>
          <cell r="G1276" t="str">
            <v>K</v>
          </cell>
          <cell r="H1276"/>
          <cell r="I1276"/>
          <cell r="J1276">
            <v>7</v>
          </cell>
          <cell r="K1276">
            <v>0</v>
          </cell>
          <cell r="L1276"/>
          <cell r="M1276"/>
          <cell r="N1276"/>
          <cell r="O1276"/>
          <cell r="P1276"/>
          <cell r="Q1276"/>
          <cell r="R1276"/>
          <cell r="S1276"/>
          <cell r="T1276" t="str">
            <v>N</v>
          </cell>
          <cell r="U1276" t="str">
            <v>J</v>
          </cell>
          <cell r="V1276" t="str">
            <v>P12</v>
          </cell>
          <cell r="W1276" t="str">
            <v>Voorzieningen</v>
          </cell>
        </row>
        <row r="1277">
          <cell r="A1277">
            <v>7722433</v>
          </cell>
          <cell r="B1277" t="str">
            <v>Groot onderhoud MFC Atlas (Humanitas)</v>
          </cell>
          <cell r="C1277" t="str">
            <v>K</v>
          </cell>
          <cell r="D1277">
            <v>2017</v>
          </cell>
          <cell r="E1277">
            <v>2099</v>
          </cell>
          <cell r="F1277">
            <v>0</v>
          </cell>
          <cell r="G1277" t="str">
            <v>K</v>
          </cell>
          <cell r="H1277"/>
          <cell r="I1277"/>
          <cell r="J1277">
            <v>7</v>
          </cell>
          <cell r="K1277">
            <v>0</v>
          </cell>
          <cell r="L1277"/>
          <cell r="M1277"/>
          <cell r="N1277"/>
          <cell r="O1277"/>
          <cell r="P1277"/>
          <cell r="Q1277"/>
          <cell r="R1277"/>
          <cell r="S1277"/>
          <cell r="T1277" t="str">
            <v>N</v>
          </cell>
          <cell r="U1277" t="str">
            <v>J</v>
          </cell>
          <cell r="V1277" t="str">
            <v>P12</v>
          </cell>
          <cell r="W1277" t="str">
            <v>Voorzieningen</v>
          </cell>
        </row>
        <row r="1278">
          <cell r="A1278">
            <v>7722434</v>
          </cell>
          <cell r="B1278" t="str">
            <v>Groot onderhoud MFC Antares (sportzaal)</v>
          </cell>
          <cell r="C1278" t="str">
            <v>K</v>
          </cell>
          <cell r="D1278">
            <v>2017</v>
          </cell>
          <cell r="E1278">
            <v>2099</v>
          </cell>
          <cell r="F1278">
            <v>0</v>
          </cell>
          <cell r="G1278" t="str">
            <v>K</v>
          </cell>
          <cell r="H1278"/>
          <cell r="I1278"/>
          <cell r="J1278">
            <v>7</v>
          </cell>
          <cell r="K1278">
            <v>0</v>
          </cell>
          <cell r="L1278"/>
          <cell r="M1278"/>
          <cell r="N1278"/>
          <cell r="O1278"/>
          <cell r="P1278"/>
          <cell r="Q1278"/>
          <cell r="R1278"/>
          <cell r="S1278"/>
          <cell r="T1278" t="str">
            <v>N</v>
          </cell>
          <cell r="U1278" t="str">
            <v>J</v>
          </cell>
          <cell r="V1278" t="str">
            <v>P12</v>
          </cell>
          <cell r="W1278" t="str">
            <v>Voorzieningen</v>
          </cell>
        </row>
        <row r="1279">
          <cell r="A1279">
            <v>7722435</v>
          </cell>
          <cell r="B1279" t="str">
            <v>Groot onderhoud Hoefijzer 18 (Broedplaats)</v>
          </cell>
          <cell r="C1279" t="str">
            <v>K</v>
          </cell>
          <cell r="D1279">
            <v>2017</v>
          </cell>
          <cell r="E1279">
            <v>2099</v>
          </cell>
          <cell r="F1279">
            <v>0</v>
          </cell>
          <cell r="G1279" t="str">
            <v>K</v>
          </cell>
          <cell r="H1279"/>
          <cell r="I1279"/>
          <cell r="J1279">
            <v>7</v>
          </cell>
          <cell r="K1279">
            <v>0</v>
          </cell>
          <cell r="L1279"/>
          <cell r="M1279"/>
          <cell r="N1279"/>
          <cell r="O1279"/>
          <cell r="P1279"/>
          <cell r="Q1279"/>
          <cell r="R1279"/>
          <cell r="S1279"/>
          <cell r="T1279" t="str">
            <v>N</v>
          </cell>
          <cell r="U1279" t="str">
            <v>J</v>
          </cell>
          <cell r="V1279" t="str">
            <v>P12</v>
          </cell>
          <cell r="W1279" t="str">
            <v>Voorzieningen</v>
          </cell>
        </row>
        <row r="1280">
          <cell r="A1280">
            <v>7722436</v>
          </cell>
          <cell r="B1280" t="str">
            <v>Groot onderhoud Museumbunker</v>
          </cell>
          <cell r="C1280" t="str">
            <v>K</v>
          </cell>
          <cell r="D1280">
            <v>2017</v>
          </cell>
          <cell r="E1280">
            <v>2099</v>
          </cell>
          <cell r="F1280">
            <v>0</v>
          </cell>
          <cell r="G1280" t="str">
            <v>K</v>
          </cell>
          <cell r="H1280"/>
          <cell r="I1280"/>
          <cell r="J1280">
            <v>7</v>
          </cell>
          <cell r="K1280">
            <v>0</v>
          </cell>
          <cell r="L1280"/>
          <cell r="M1280"/>
          <cell r="N1280"/>
          <cell r="O1280"/>
          <cell r="P1280"/>
          <cell r="Q1280"/>
          <cell r="R1280"/>
          <cell r="S1280"/>
          <cell r="T1280" t="str">
            <v>N</v>
          </cell>
          <cell r="U1280" t="str">
            <v>J</v>
          </cell>
          <cell r="V1280" t="str">
            <v>P12</v>
          </cell>
          <cell r="W1280" t="str">
            <v>Voorzieningen</v>
          </cell>
        </row>
        <row r="1281">
          <cell r="A1281">
            <v>7722437</v>
          </cell>
          <cell r="B1281" t="str">
            <v>Groot onderhoud Walter v Amersfoortstraat 52-54</v>
          </cell>
          <cell r="C1281" t="str">
            <v>K</v>
          </cell>
          <cell r="D1281">
            <v>2018</v>
          </cell>
          <cell r="E1281">
            <v>2099</v>
          </cell>
          <cell r="F1281">
            <v>0</v>
          </cell>
          <cell r="G1281" t="str">
            <v>K</v>
          </cell>
          <cell r="H1281"/>
          <cell r="I1281"/>
          <cell r="J1281">
            <v>7</v>
          </cell>
          <cell r="K1281">
            <v>0</v>
          </cell>
          <cell r="L1281"/>
          <cell r="M1281"/>
          <cell r="N1281"/>
          <cell r="O1281"/>
          <cell r="P1281"/>
          <cell r="Q1281"/>
          <cell r="R1281"/>
          <cell r="S1281"/>
          <cell r="T1281" t="str">
            <v>N</v>
          </cell>
          <cell r="U1281" t="str">
            <v>J</v>
          </cell>
          <cell r="V1281" t="str">
            <v>P12</v>
          </cell>
          <cell r="W1281" t="str">
            <v>Voorzieningen</v>
          </cell>
        </row>
        <row r="1282">
          <cell r="A1282">
            <v>7722438</v>
          </cell>
          <cell r="B1282" t="str">
            <v>Groot onderhoud parkeeraccommodaties</v>
          </cell>
          <cell r="C1282" t="str">
            <v>K</v>
          </cell>
          <cell r="D1282">
            <v>2018</v>
          </cell>
          <cell r="E1282">
            <v>2099</v>
          </cell>
          <cell r="F1282">
            <v>0</v>
          </cell>
          <cell r="G1282" t="str">
            <v>K</v>
          </cell>
          <cell r="H1282"/>
          <cell r="I1282"/>
          <cell r="J1282">
            <v>7</v>
          </cell>
          <cell r="K1282">
            <v>0</v>
          </cell>
          <cell r="L1282"/>
          <cell r="M1282"/>
          <cell r="N1282"/>
          <cell r="O1282"/>
          <cell r="P1282"/>
          <cell r="Q1282"/>
          <cell r="R1282"/>
          <cell r="S1282"/>
          <cell r="T1282" t="str">
            <v>N</v>
          </cell>
          <cell r="U1282" t="str">
            <v>J</v>
          </cell>
          <cell r="V1282" t="str">
            <v>P12</v>
          </cell>
          <cell r="W1282" t="str">
            <v>Voorzieningen</v>
          </cell>
        </row>
        <row r="1283">
          <cell r="A1283">
            <v>7722439</v>
          </cell>
          <cell r="B1283" t="str">
            <v>Groot onderhoud sportcentrum Burg. Buining Park</v>
          </cell>
          <cell r="C1283" t="str">
            <v>K</v>
          </cell>
          <cell r="D1283">
            <v>2018</v>
          </cell>
          <cell r="E1283">
            <v>2099</v>
          </cell>
          <cell r="F1283">
            <v>0</v>
          </cell>
          <cell r="G1283" t="str">
            <v>K</v>
          </cell>
          <cell r="H1283"/>
          <cell r="I1283"/>
          <cell r="J1283">
            <v>7</v>
          </cell>
          <cell r="K1283">
            <v>0</v>
          </cell>
          <cell r="L1283"/>
          <cell r="M1283"/>
          <cell r="N1283"/>
          <cell r="O1283"/>
          <cell r="P1283"/>
          <cell r="Q1283"/>
          <cell r="R1283"/>
          <cell r="S1283"/>
          <cell r="T1283" t="str">
            <v>N</v>
          </cell>
          <cell r="U1283" t="str">
            <v>J</v>
          </cell>
          <cell r="V1283" t="str">
            <v>P12</v>
          </cell>
          <cell r="W1283" t="str">
            <v>Voorzieningen</v>
          </cell>
        </row>
        <row r="1284">
          <cell r="A1284">
            <v>7722501</v>
          </cell>
          <cell r="B1284" t="str">
            <v>Groot onderhoud buitensportaccommodaties</v>
          </cell>
          <cell r="C1284" t="str">
            <v>K</v>
          </cell>
          <cell r="D1284">
            <v>2017</v>
          </cell>
          <cell r="E1284">
            <v>2099</v>
          </cell>
          <cell r="F1284">
            <v>0</v>
          </cell>
          <cell r="G1284" t="str">
            <v>K</v>
          </cell>
          <cell r="H1284"/>
          <cell r="I1284"/>
          <cell r="J1284">
            <v>7</v>
          </cell>
          <cell r="K1284">
            <v>0</v>
          </cell>
          <cell r="L1284"/>
          <cell r="M1284"/>
          <cell r="N1284"/>
          <cell r="O1284"/>
          <cell r="P1284"/>
          <cell r="Q1284"/>
          <cell r="R1284"/>
          <cell r="S1284"/>
          <cell r="T1284" t="str">
            <v>N</v>
          </cell>
          <cell r="U1284" t="str">
            <v>J</v>
          </cell>
          <cell r="V1284" t="str">
            <v>P12</v>
          </cell>
          <cell r="W1284" t="str">
            <v>Voorzieningen</v>
          </cell>
        </row>
        <row r="1285">
          <cell r="A1285">
            <v>7722600</v>
          </cell>
          <cell r="B1285" t="str">
            <v>Groot onderhoud groen</v>
          </cell>
          <cell r="C1285" t="str">
            <v>K</v>
          </cell>
          <cell r="D1285">
            <v>2017</v>
          </cell>
          <cell r="E1285">
            <v>2099</v>
          </cell>
          <cell r="F1285">
            <v>0</v>
          </cell>
          <cell r="G1285" t="str">
            <v>K</v>
          </cell>
          <cell r="H1285"/>
          <cell r="I1285"/>
          <cell r="J1285">
            <v>7</v>
          </cell>
          <cell r="K1285">
            <v>0</v>
          </cell>
          <cell r="L1285"/>
          <cell r="M1285"/>
          <cell r="N1285"/>
          <cell r="O1285"/>
          <cell r="P1285"/>
          <cell r="Q1285"/>
          <cell r="R1285"/>
          <cell r="S1285"/>
          <cell r="T1285" t="str">
            <v>N</v>
          </cell>
          <cell r="U1285" t="str">
            <v>J</v>
          </cell>
          <cell r="V1285" t="str">
            <v>P12</v>
          </cell>
          <cell r="W1285" t="str">
            <v>Voorzieningen</v>
          </cell>
        </row>
        <row r="1286">
          <cell r="A1286">
            <v>7722601</v>
          </cell>
          <cell r="B1286" t="str">
            <v>Groot onderhoud speelvoorzieningen</v>
          </cell>
          <cell r="C1286" t="str">
            <v>K</v>
          </cell>
          <cell r="D1286">
            <v>2017</v>
          </cell>
          <cell r="E1286">
            <v>2099</v>
          </cell>
          <cell r="F1286">
            <v>0</v>
          </cell>
          <cell r="G1286" t="str">
            <v>K</v>
          </cell>
          <cell r="H1286"/>
          <cell r="I1286"/>
          <cell r="J1286">
            <v>7</v>
          </cell>
          <cell r="K1286">
            <v>0</v>
          </cell>
          <cell r="L1286"/>
          <cell r="M1286"/>
          <cell r="N1286"/>
          <cell r="O1286"/>
          <cell r="P1286"/>
          <cell r="Q1286"/>
          <cell r="R1286"/>
          <cell r="S1286"/>
          <cell r="T1286" t="str">
            <v>N</v>
          </cell>
          <cell r="U1286" t="str">
            <v>J</v>
          </cell>
          <cell r="V1286" t="str">
            <v>P12</v>
          </cell>
          <cell r="W1286" t="str">
            <v>Voorzieningen</v>
          </cell>
        </row>
        <row r="1287">
          <cell r="A1287">
            <v>7723200</v>
          </cell>
          <cell r="B1287" t="str">
            <v>Wachtgelden</v>
          </cell>
          <cell r="C1287" t="str">
            <v>K</v>
          </cell>
          <cell r="D1287">
            <v>2017</v>
          </cell>
          <cell r="E1287">
            <v>2099</v>
          </cell>
          <cell r="F1287">
            <v>0</v>
          </cell>
          <cell r="G1287" t="str">
            <v>K</v>
          </cell>
          <cell r="H1287"/>
          <cell r="I1287"/>
          <cell r="J1287">
            <v>7</v>
          </cell>
          <cell r="K1287">
            <v>0</v>
          </cell>
          <cell r="L1287"/>
          <cell r="M1287"/>
          <cell r="N1287"/>
          <cell r="O1287"/>
          <cell r="P1287"/>
          <cell r="Q1287"/>
          <cell r="R1287"/>
          <cell r="S1287"/>
          <cell r="T1287" t="str">
            <v>N</v>
          </cell>
          <cell r="U1287" t="str">
            <v>J</v>
          </cell>
          <cell r="V1287" t="str">
            <v>P12</v>
          </cell>
          <cell r="W1287" t="str">
            <v>Voorzieningen</v>
          </cell>
        </row>
        <row r="1288">
          <cell r="A1288">
            <v>7723600</v>
          </cell>
          <cell r="B1288" t="str">
            <v>Uitkeringen wethouders</v>
          </cell>
          <cell r="C1288" t="str">
            <v>K</v>
          </cell>
          <cell r="D1288">
            <v>2017</v>
          </cell>
          <cell r="E1288">
            <v>2099</v>
          </cell>
          <cell r="F1288">
            <v>0</v>
          </cell>
          <cell r="G1288" t="str">
            <v>K</v>
          </cell>
          <cell r="H1288"/>
          <cell r="I1288"/>
          <cell r="J1288">
            <v>7</v>
          </cell>
          <cell r="K1288">
            <v>0</v>
          </cell>
          <cell r="L1288"/>
          <cell r="M1288"/>
          <cell r="N1288"/>
          <cell r="O1288"/>
          <cell r="P1288"/>
          <cell r="Q1288"/>
          <cell r="R1288"/>
          <cell r="S1288"/>
          <cell r="T1288" t="str">
            <v>N</v>
          </cell>
          <cell r="U1288" t="str">
            <v>J</v>
          </cell>
          <cell r="V1288" t="str">
            <v>P12</v>
          </cell>
          <cell r="W1288" t="str">
            <v>Voorzieningen</v>
          </cell>
        </row>
        <row r="1289">
          <cell r="A1289">
            <v>7729113</v>
          </cell>
          <cell r="B1289" t="str">
            <v>Vervanging en renovatie riolering</v>
          </cell>
          <cell r="C1289" t="str">
            <v>K</v>
          </cell>
          <cell r="D1289">
            <v>2017</v>
          </cell>
          <cell r="E1289">
            <v>2099</v>
          </cell>
          <cell r="F1289">
            <v>0</v>
          </cell>
          <cell r="G1289" t="str">
            <v>K</v>
          </cell>
          <cell r="H1289"/>
          <cell r="I1289"/>
          <cell r="J1289">
            <v>7</v>
          </cell>
          <cell r="K1289">
            <v>0</v>
          </cell>
          <cell r="L1289"/>
          <cell r="M1289"/>
          <cell r="N1289"/>
          <cell r="O1289"/>
          <cell r="P1289"/>
          <cell r="Q1289"/>
          <cell r="R1289"/>
          <cell r="S1289"/>
          <cell r="T1289" t="str">
            <v>N</v>
          </cell>
          <cell r="U1289" t="str">
            <v>J</v>
          </cell>
          <cell r="V1289" t="str">
            <v>P12</v>
          </cell>
          <cell r="W1289" t="str">
            <v>Voorzieningen</v>
          </cell>
        </row>
        <row r="1290">
          <cell r="A1290">
            <v>7830001</v>
          </cell>
          <cell r="B1290" t="str">
            <v>VTH (i-Plan) - 2017 ***vervallen***</v>
          </cell>
          <cell r="C1290" t="str">
            <v>K</v>
          </cell>
          <cell r="D1290">
            <v>2017</v>
          </cell>
          <cell r="E1290">
            <v>2017</v>
          </cell>
          <cell r="F1290">
            <v>2</v>
          </cell>
          <cell r="G1290" t="str">
            <v>K</v>
          </cell>
          <cell r="H1290"/>
          <cell r="I1290"/>
          <cell r="J1290">
            <v>7</v>
          </cell>
          <cell r="K1290">
            <v>0</v>
          </cell>
          <cell r="L1290"/>
          <cell r="M1290"/>
          <cell r="N1290"/>
          <cell r="O1290"/>
          <cell r="P1290"/>
          <cell r="Q1290"/>
          <cell r="R1290"/>
          <cell r="S1290"/>
          <cell r="T1290" t="str">
            <v>N</v>
          </cell>
          <cell r="U1290" t="str">
            <v>N</v>
          </cell>
          <cell r="V1290" t="str">
            <v>A129</v>
          </cell>
          <cell r="W1290" t="str">
            <v>Materiële vaste activa: Overig</v>
          </cell>
        </row>
      </sheetData>
      <sheetData sheetId="4">
        <row r="1">
          <cell r="A1" t="str">
            <v>ECL+I/U</v>
          </cell>
          <cell r="B1" t="str">
            <v>Kosten/Opbrengstsoort</v>
          </cell>
          <cell r="C1" t="str">
            <v>Inkomsten/Uitgaven</v>
          </cell>
          <cell r="D1" t="str">
            <v>Omschrijving</v>
          </cell>
          <cell r="E1" t="str">
            <v>Jaar Vanaf</v>
          </cell>
          <cell r="F1" t="str">
            <v>T/M</v>
          </cell>
          <cell r="G1" t="str">
            <v>Code Blokkering</v>
          </cell>
        </row>
        <row r="2">
          <cell r="A2" t="str">
            <v>11000I</v>
          </cell>
          <cell r="B2">
            <v>11000</v>
          </cell>
          <cell r="C2" t="str">
            <v>I</v>
          </cell>
          <cell r="D2" t="str">
            <v>Salarissen en sociale lasten</v>
          </cell>
          <cell r="E2">
            <v>2017</v>
          </cell>
          <cell r="F2">
            <v>2099</v>
          </cell>
          <cell r="G2">
            <v>0</v>
          </cell>
        </row>
        <row r="3">
          <cell r="A3" t="str">
            <v>11000U</v>
          </cell>
          <cell r="B3">
            <v>11000</v>
          </cell>
          <cell r="C3" t="str">
            <v>U</v>
          </cell>
          <cell r="D3" t="str">
            <v>Salarissen en sociale lasten</v>
          </cell>
          <cell r="E3">
            <v>2016</v>
          </cell>
          <cell r="F3">
            <v>2099</v>
          </cell>
          <cell r="G3">
            <v>0</v>
          </cell>
        </row>
        <row r="4">
          <cell r="A4" t="str">
            <v>11001U</v>
          </cell>
          <cell r="B4">
            <v>11001</v>
          </cell>
          <cell r="C4" t="str">
            <v>U</v>
          </cell>
          <cell r="D4" t="str">
            <v>Sociale uitkeringen personeel</v>
          </cell>
          <cell r="E4">
            <v>2017</v>
          </cell>
          <cell r="F4">
            <v>2099</v>
          </cell>
          <cell r="G4">
            <v>0</v>
          </cell>
        </row>
        <row r="5">
          <cell r="A5" t="str">
            <v>21000U</v>
          </cell>
          <cell r="B5">
            <v>21000</v>
          </cell>
          <cell r="C5" t="str">
            <v>U</v>
          </cell>
          <cell r="D5" t="str">
            <v>Belastingen</v>
          </cell>
          <cell r="E5">
            <v>2016</v>
          </cell>
          <cell r="F5">
            <v>2099</v>
          </cell>
          <cell r="G5">
            <v>0</v>
          </cell>
        </row>
        <row r="6">
          <cell r="A6" t="str">
            <v>21001U</v>
          </cell>
          <cell r="B6">
            <v>21001</v>
          </cell>
          <cell r="C6" t="str">
            <v>U</v>
          </cell>
          <cell r="D6" t="str">
            <v>MRB voertuigen</v>
          </cell>
          <cell r="E6">
            <v>2016</v>
          </cell>
          <cell r="F6">
            <v>2099</v>
          </cell>
          <cell r="G6">
            <v>0</v>
          </cell>
        </row>
        <row r="7">
          <cell r="A7" t="str">
            <v>22100I</v>
          </cell>
          <cell r="B7">
            <v>22100</v>
          </cell>
          <cell r="C7" t="str">
            <v>I</v>
          </cell>
          <cell r="D7" t="str">
            <v>Belasting op eigendom</v>
          </cell>
          <cell r="E7">
            <v>2016</v>
          </cell>
          <cell r="F7">
            <v>2099</v>
          </cell>
          <cell r="G7">
            <v>0</v>
          </cell>
        </row>
        <row r="8">
          <cell r="A8" t="str">
            <v>22101I</v>
          </cell>
          <cell r="B8">
            <v>22101</v>
          </cell>
          <cell r="C8" t="str">
            <v>I</v>
          </cell>
          <cell r="D8" t="str">
            <v>OZB Niet-Woningen - Eigenaar</v>
          </cell>
          <cell r="E8">
            <v>2016</v>
          </cell>
          <cell r="F8">
            <v>2099</v>
          </cell>
          <cell r="G8">
            <v>0</v>
          </cell>
        </row>
        <row r="9">
          <cell r="A9" t="str">
            <v>22102I</v>
          </cell>
          <cell r="B9">
            <v>22102</v>
          </cell>
          <cell r="C9" t="str">
            <v>I</v>
          </cell>
          <cell r="D9" t="str">
            <v>OZB Niet-Woningen -Gebruiker</v>
          </cell>
          <cell r="E9">
            <v>2016</v>
          </cell>
          <cell r="F9">
            <v>2099</v>
          </cell>
          <cell r="G9">
            <v>0</v>
          </cell>
        </row>
        <row r="10">
          <cell r="A10" t="str">
            <v>22103I</v>
          </cell>
          <cell r="B10">
            <v>22103</v>
          </cell>
          <cell r="C10" t="str">
            <v>I</v>
          </cell>
          <cell r="D10" t="str">
            <v>Roer.zaakbel won-bedr.ruimte eig/gebr.</v>
          </cell>
          <cell r="E10">
            <v>2016</v>
          </cell>
          <cell r="F10">
            <v>2099</v>
          </cell>
          <cell r="G10">
            <v>0</v>
          </cell>
        </row>
        <row r="11">
          <cell r="A11" t="str">
            <v>22104I</v>
          </cell>
          <cell r="B11">
            <v>22104</v>
          </cell>
          <cell r="C11" t="str">
            <v>I</v>
          </cell>
          <cell r="D11" t="str">
            <v>Reclamebelasting</v>
          </cell>
          <cell r="E11">
            <v>2016</v>
          </cell>
          <cell r="F11">
            <v>2099</v>
          </cell>
          <cell r="G11">
            <v>0</v>
          </cell>
        </row>
        <row r="12">
          <cell r="A12" t="str">
            <v>22105I</v>
          </cell>
          <cell r="B12">
            <v>22105</v>
          </cell>
          <cell r="C12" t="str">
            <v>I</v>
          </cell>
          <cell r="D12" t="str">
            <v>Heffing nazorg stortplaats</v>
          </cell>
          <cell r="E12">
            <v>2016</v>
          </cell>
          <cell r="F12">
            <v>2099</v>
          </cell>
          <cell r="G12">
            <v>0</v>
          </cell>
        </row>
        <row r="13">
          <cell r="A13" t="str">
            <v>22106I</v>
          </cell>
          <cell r="B13">
            <v>22106</v>
          </cell>
          <cell r="C13" t="str">
            <v>I</v>
          </cell>
          <cell r="D13" t="str">
            <v>Precariobelasting</v>
          </cell>
          <cell r="E13">
            <v>2016</v>
          </cell>
          <cell r="F13">
            <v>2099</v>
          </cell>
          <cell r="G13">
            <v>0</v>
          </cell>
        </row>
        <row r="14">
          <cell r="A14" t="str">
            <v>22107I</v>
          </cell>
          <cell r="B14">
            <v>22107</v>
          </cell>
          <cell r="C14" t="str">
            <v>I</v>
          </cell>
          <cell r="D14" t="str">
            <v>BIZ-bijdragen. opcenten MRB</v>
          </cell>
          <cell r="E14">
            <v>2016</v>
          </cell>
          <cell r="F14">
            <v>2099</v>
          </cell>
          <cell r="G14">
            <v>0</v>
          </cell>
        </row>
        <row r="15">
          <cell r="A15" t="str">
            <v>22108I</v>
          </cell>
          <cell r="B15">
            <v>22108</v>
          </cell>
          <cell r="C15" t="str">
            <v>I</v>
          </cell>
          <cell r="D15" t="str">
            <v>Toeristenbelasting</v>
          </cell>
          <cell r="E15">
            <v>2016</v>
          </cell>
          <cell r="F15">
            <v>2099</v>
          </cell>
          <cell r="G15">
            <v>0</v>
          </cell>
        </row>
        <row r="16">
          <cell r="A16" t="str">
            <v>22109I</v>
          </cell>
          <cell r="B16">
            <v>22109</v>
          </cell>
          <cell r="C16" t="str">
            <v>I</v>
          </cell>
          <cell r="D16" t="str">
            <v>Rioolheffing op niet-woningen</v>
          </cell>
          <cell r="E16">
            <v>2016</v>
          </cell>
          <cell r="F16">
            <v>2099</v>
          </cell>
          <cell r="G16">
            <v>0</v>
          </cell>
        </row>
        <row r="17">
          <cell r="A17" t="str">
            <v>22110I</v>
          </cell>
          <cell r="B17">
            <v>22110</v>
          </cell>
          <cell r="C17" t="str">
            <v>I</v>
          </cell>
          <cell r="D17" t="str">
            <v>Belastingen COVID19</v>
          </cell>
          <cell r="E17">
            <v>2020</v>
          </cell>
          <cell r="F17">
            <v>2099</v>
          </cell>
          <cell r="G17">
            <v>0</v>
          </cell>
        </row>
        <row r="18">
          <cell r="A18" t="str">
            <v>22201I</v>
          </cell>
          <cell r="B18">
            <v>22201</v>
          </cell>
          <cell r="C18" t="str">
            <v>I</v>
          </cell>
          <cell r="D18" t="str">
            <v>Forensenbelasting</v>
          </cell>
          <cell r="E18">
            <v>2016</v>
          </cell>
          <cell r="F18">
            <v>2099</v>
          </cell>
          <cell r="G18">
            <v>0</v>
          </cell>
        </row>
        <row r="19">
          <cell r="A19" t="str">
            <v>22202I</v>
          </cell>
          <cell r="B19">
            <v>22202</v>
          </cell>
          <cell r="C19" t="str">
            <v>I</v>
          </cell>
          <cell r="D19" t="str">
            <v>Hondenbelastng</v>
          </cell>
          <cell r="E19">
            <v>2016</v>
          </cell>
          <cell r="F19">
            <v>2099</v>
          </cell>
          <cell r="G19">
            <v>0</v>
          </cell>
        </row>
        <row r="20">
          <cell r="A20" t="str">
            <v>22203I</v>
          </cell>
          <cell r="B20">
            <v>22203</v>
          </cell>
          <cell r="C20" t="str">
            <v>I</v>
          </cell>
          <cell r="D20" t="str">
            <v>Rioolheffing op woningen</v>
          </cell>
          <cell r="E20">
            <v>2016</v>
          </cell>
          <cell r="F20">
            <v>2099</v>
          </cell>
          <cell r="G20">
            <v>0</v>
          </cell>
        </row>
        <row r="21">
          <cell r="A21" t="str">
            <v>31000U</v>
          </cell>
          <cell r="B21">
            <v>31000</v>
          </cell>
          <cell r="C21" t="str">
            <v>U</v>
          </cell>
          <cell r="D21" t="str">
            <v>Grond</v>
          </cell>
          <cell r="E21">
            <v>2016</v>
          </cell>
          <cell r="F21">
            <v>2099</v>
          </cell>
          <cell r="G21">
            <v>0</v>
          </cell>
        </row>
        <row r="22">
          <cell r="A22" t="str">
            <v>31000I</v>
          </cell>
          <cell r="B22">
            <v>31000</v>
          </cell>
          <cell r="C22" t="str">
            <v>I</v>
          </cell>
          <cell r="D22" t="str">
            <v>Grond</v>
          </cell>
          <cell r="E22">
            <v>2016</v>
          </cell>
          <cell r="F22">
            <v>2099</v>
          </cell>
          <cell r="G22">
            <v>0</v>
          </cell>
        </row>
        <row r="23">
          <cell r="A23" t="str">
            <v>31001I</v>
          </cell>
          <cell r="B23">
            <v>31001</v>
          </cell>
          <cell r="C23" t="str">
            <v>I</v>
          </cell>
          <cell r="D23" t="str">
            <v>Verkoop snippergroen</v>
          </cell>
          <cell r="E23">
            <v>2016</v>
          </cell>
          <cell r="F23">
            <v>2099</v>
          </cell>
          <cell r="G23">
            <v>0</v>
          </cell>
        </row>
        <row r="24">
          <cell r="A24" t="str">
            <v>31002U</v>
          </cell>
          <cell r="B24">
            <v>31002</v>
          </cell>
          <cell r="C24" t="str">
            <v>U</v>
          </cell>
          <cell r="D24" t="str">
            <v>Grond (BTW)</v>
          </cell>
          <cell r="E24">
            <v>2016</v>
          </cell>
          <cell r="F24">
            <v>2099</v>
          </cell>
          <cell r="G24">
            <v>0</v>
          </cell>
        </row>
        <row r="25">
          <cell r="A25" t="str">
            <v>31002I</v>
          </cell>
          <cell r="B25">
            <v>31002</v>
          </cell>
          <cell r="C25" t="str">
            <v>I</v>
          </cell>
          <cell r="D25" t="str">
            <v>Grond (BTW)</v>
          </cell>
          <cell r="E25">
            <v>2016</v>
          </cell>
          <cell r="F25">
            <v>2099</v>
          </cell>
          <cell r="G25">
            <v>0</v>
          </cell>
        </row>
        <row r="26">
          <cell r="A26" t="str">
            <v>31003I</v>
          </cell>
          <cell r="B26">
            <v>31003</v>
          </cell>
          <cell r="C26" t="str">
            <v>I</v>
          </cell>
          <cell r="D26" t="str">
            <v>Grond (geen BTW)</v>
          </cell>
          <cell r="E26">
            <v>2016</v>
          </cell>
          <cell r="F26">
            <v>2099</v>
          </cell>
          <cell r="G26">
            <v>0</v>
          </cell>
        </row>
        <row r="27">
          <cell r="A27" t="str">
            <v>31003U</v>
          </cell>
          <cell r="B27">
            <v>31003</v>
          </cell>
          <cell r="C27" t="str">
            <v>U</v>
          </cell>
          <cell r="D27" t="str">
            <v>Grond (geen BTW)</v>
          </cell>
          <cell r="E27">
            <v>2016</v>
          </cell>
          <cell r="F27">
            <v>2099</v>
          </cell>
          <cell r="G27">
            <v>0</v>
          </cell>
        </row>
        <row r="28">
          <cell r="A28" t="str">
            <v>31004U</v>
          </cell>
          <cell r="B28">
            <v>31004</v>
          </cell>
          <cell r="C28" t="str">
            <v>U</v>
          </cell>
          <cell r="D28" t="str">
            <v>Diverse aan- en verkoopkosten</v>
          </cell>
          <cell r="E28">
            <v>2017</v>
          </cell>
          <cell r="F28">
            <v>2099</v>
          </cell>
          <cell r="G28">
            <v>0</v>
          </cell>
        </row>
        <row r="29">
          <cell r="A29" t="str">
            <v>31007I</v>
          </cell>
          <cell r="B29">
            <v>31007</v>
          </cell>
          <cell r="C29" t="str">
            <v>I</v>
          </cell>
          <cell r="D29" t="str">
            <v>Verhuur groenstroken</v>
          </cell>
          <cell r="E29">
            <v>2020</v>
          </cell>
          <cell r="F29">
            <v>2099</v>
          </cell>
          <cell r="G29">
            <v>0</v>
          </cell>
        </row>
        <row r="30">
          <cell r="A30" t="str">
            <v>32000U</v>
          </cell>
          <cell r="B30">
            <v>32000</v>
          </cell>
          <cell r="C30" t="str">
            <v>U</v>
          </cell>
          <cell r="D30" t="str">
            <v>Groot onderhoud: Asfalt en elementverharding</v>
          </cell>
          <cell r="E30">
            <v>2016</v>
          </cell>
          <cell r="F30">
            <v>2099</v>
          </cell>
          <cell r="G30">
            <v>0</v>
          </cell>
        </row>
        <row r="31">
          <cell r="A31" t="str">
            <v>32001U</v>
          </cell>
          <cell r="B31">
            <v>32001</v>
          </cell>
          <cell r="C31" t="str">
            <v>U</v>
          </cell>
          <cell r="D31" t="str">
            <v>Groot onderhoud: bruggen, viaducten en kunstwerken</v>
          </cell>
          <cell r="E31">
            <v>2016</v>
          </cell>
          <cell r="F31">
            <v>2099</v>
          </cell>
          <cell r="G31">
            <v>0</v>
          </cell>
        </row>
        <row r="32">
          <cell r="A32" t="str">
            <v>32002I</v>
          </cell>
          <cell r="B32">
            <v>32002</v>
          </cell>
          <cell r="C32" t="str">
            <v>I</v>
          </cell>
          <cell r="D32" t="str">
            <v>Kabels en leidingen</v>
          </cell>
          <cell r="E32">
            <v>2016</v>
          </cell>
          <cell r="F32">
            <v>2099</v>
          </cell>
          <cell r="G32">
            <v>0</v>
          </cell>
        </row>
        <row r="33">
          <cell r="A33" t="str">
            <v>32002U</v>
          </cell>
          <cell r="B33">
            <v>32002</v>
          </cell>
          <cell r="C33" t="str">
            <v>U</v>
          </cell>
          <cell r="D33" t="str">
            <v>Kabels, leidingen en grondwerk openbaar gebied</v>
          </cell>
          <cell r="E33">
            <v>2016</v>
          </cell>
          <cell r="F33">
            <v>2099</v>
          </cell>
          <cell r="G33">
            <v>0</v>
          </cell>
        </row>
        <row r="34">
          <cell r="A34" t="str">
            <v>32003U</v>
          </cell>
          <cell r="B34">
            <v>32003</v>
          </cell>
          <cell r="C34" t="str">
            <v>U</v>
          </cell>
          <cell r="D34" t="str">
            <v>Groot onderhoud: Investeringen MN</v>
          </cell>
          <cell r="E34">
            <v>2016</v>
          </cell>
          <cell r="F34">
            <v>2099</v>
          </cell>
          <cell r="G34">
            <v>0</v>
          </cell>
        </row>
        <row r="35">
          <cell r="A35" t="str">
            <v>32004U</v>
          </cell>
          <cell r="B35">
            <v>32004</v>
          </cell>
          <cell r="C35" t="str">
            <v>U</v>
          </cell>
          <cell r="D35" t="str">
            <v>Onroerende zaken (incl. Groot ondh.)</v>
          </cell>
          <cell r="E35">
            <v>2016</v>
          </cell>
          <cell r="F35">
            <v>2099</v>
          </cell>
          <cell r="G35">
            <v>0</v>
          </cell>
        </row>
        <row r="36">
          <cell r="A36" t="str">
            <v>32005U</v>
          </cell>
          <cell r="B36">
            <v>32005</v>
          </cell>
          <cell r="C36" t="str">
            <v>U</v>
          </cell>
          <cell r="D36" t="str">
            <v>Reiniging en onderhoud</v>
          </cell>
          <cell r="E36">
            <v>2016</v>
          </cell>
          <cell r="F36">
            <v>2099</v>
          </cell>
          <cell r="G36">
            <v>0</v>
          </cell>
        </row>
        <row r="37">
          <cell r="A37" t="str">
            <v>32006U</v>
          </cell>
          <cell r="B37">
            <v>32006</v>
          </cell>
          <cell r="C37" t="str">
            <v>U</v>
          </cell>
          <cell r="D37" t="str">
            <v>Duurzame roerende zaken (incl. Groot ondh.)</v>
          </cell>
          <cell r="E37">
            <v>2016</v>
          </cell>
          <cell r="F37">
            <v>2099</v>
          </cell>
          <cell r="G37">
            <v>0</v>
          </cell>
        </row>
        <row r="38">
          <cell r="A38" t="str">
            <v>32007U</v>
          </cell>
          <cell r="B38">
            <v>32007</v>
          </cell>
          <cell r="C38" t="str">
            <v>U</v>
          </cell>
          <cell r="D38" t="str">
            <v>Renovatie</v>
          </cell>
          <cell r="E38">
            <v>2016</v>
          </cell>
          <cell r="F38">
            <v>2099</v>
          </cell>
          <cell r="G38">
            <v>0</v>
          </cell>
        </row>
        <row r="39">
          <cell r="A39" t="str">
            <v>32008U</v>
          </cell>
          <cell r="B39">
            <v>32008</v>
          </cell>
          <cell r="C39" t="str">
            <v>U</v>
          </cell>
          <cell r="D39" t="str">
            <v>Verwervingskosten gebouwen</v>
          </cell>
          <cell r="E39">
            <v>2016</v>
          </cell>
          <cell r="F39">
            <v>2099</v>
          </cell>
          <cell r="G39">
            <v>0</v>
          </cell>
        </row>
        <row r="40">
          <cell r="A40" t="str">
            <v>32009U</v>
          </cell>
          <cell r="B40">
            <v>32009</v>
          </cell>
          <cell r="C40" t="str">
            <v>U</v>
          </cell>
          <cell r="D40" t="str">
            <v>Sloopkosten</v>
          </cell>
          <cell r="E40">
            <v>2016</v>
          </cell>
          <cell r="F40">
            <v>2099</v>
          </cell>
          <cell r="G40">
            <v>0</v>
          </cell>
        </row>
        <row r="41">
          <cell r="A41" t="str">
            <v>32010U</v>
          </cell>
          <cell r="B41">
            <v>32010</v>
          </cell>
          <cell r="C41" t="str">
            <v>U</v>
          </cell>
          <cell r="D41" t="str">
            <v>Bouwrijp maken</v>
          </cell>
          <cell r="E41">
            <v>2016</v>
          </cell>
          <cell r="F41">
            <v>2099</v>
          </cell>
          <cell r="G41">
            <v>0</v>
          </cell>
        </row>
        <row r="42">
          <cell r="A42" t="str">
            <v>32011U</v>
          </cell>
          <cell r="B42">
            <v>32011</v>
          </cell>
          <cell r="C42" t="str">
            <v>U</v>
          </cell>
          <cell r="D42" t="str">
            <v>Woonrijp maken</v>
          </cell>
          <cell r="E42">
            <v>2016</v>
          </cell>
          <cell r="F42">
            <v>2099</v>
          </cell>
          <cell r="G42">
            <v>0</v>
          </cell>
        </row>
        <row r="43">
          <cell r="A43" t="str">
            <v>32012U</v>
          </cell>
          <cell r="B43">
            <v>32012</v>
          </cell>
          <cell r="C43" t="str">
            <v>U</v>
          </cell>
          <cell r="D43" t="str">
            <v>Groenvoorzieningen</v>
          </cell>
          <cell r="E43">
            <v>2016</v>
          </cell>
          <cell r="F43">
            <v>2099</v>
          </cell>
          <cell r="G43">
            <v>0</v>
          </cell>
        </row>
        <row r="44">
          <cell r="A44" t="str">
            <v>32013U</v>
          </cell>
          <cell r="B44">
            <v>32013</v>
          </cell>
          <cell r="C44" t="str">
            <v>U</v>
          </cell>
          <cell r="D44" t="str">
            <v>Speelterreinen</v>
          </cell>
          <cell r="E44">
            <v>2016</v>
          </cell>
          <cell r="F44">
            <v>2099</v>
          </cell>
          <cell r="G44">
            <v>0</v>
          </cell>
        </row>
        <row r="45">
          <cell r="A45" t="str">
            <v>32014U</v>
          </cell>
          <cell r="B45">
            <v>32014</v>
          </cell>
          <cell r="C45" t="str">
            <v>U</v>
          </cell>
          <cell r="D45" t="str">
            <v>Verlichting en brandkranen</v>
          </cell>
          <cell r="E45">
            <v>2016</v>
          </cell>
          <cell r="F45">
            <v>2099</v>
          </cell>
          <cell r="G45">
            <v>0</v>
          </cell>
        </row>
        <row r="46">
          <cell r="A46" t="str">
            <v>32015U</v>
          </cell>
          <cell r="B46">
            <v>32015</v>
          </cell>
          <cell r="C46" t="str">
            <v>U</v>
          </cell>
          <cell r="D46" t="str">
            <v>Diversen/onvoorzien</v>
          </cell>
          <cell r="E46">
            <v>2016</v>
          </cell>
          <cell r="F46">
            <v>2099</v>
          </cell>
          <cell r="G46">
            <v>0</v>
          </cell>
        </row>
        <row r="47">
          <cell r="A47" t="str">
            <v>32016U</v>
          </cell>
          <cell r="B47">
            <v>32016</v>
          </cell>
          <cell r="C47" t="str">
            <v>U</v>
          </cell>
          <cell r="D47" t="str">
            <v>Voorbereiding en toezicht Beheer</v>
          </cell>
          <cell r="E47">
            <v>2016</v>
          </cell>
          <cell r="F47">
            <v>2099</v>
          </cell>
          <cell r="G47">
            <v>0</v>
          </cell>
        </row>
        <row r="48">
          <cell r="A48" t="str">
            <v>32017U</v>
          </cell>
          <cell r="B48">
            <v>32017</v>
          </cell>
          <cell r="C48" t="str">
            <v>U</v>
          </cell>
          <cell r="D48" t="str">
            <v>Bodemonderzoek</v>
          </cell>
          <cell r="E48">
            <v>2016</v>
          </cell>
          <cell r="F48">
            <v>2099</v>
          </cell>
          <cell r="G48">
            <v>0</v>
          </cell>
        </row>
        <row r="49">
          <cell r="A49" t="str">
            <v>32018U</v>
          </cell>
          <cell r="B49">
            <v>32018</v>
          </cell>
          <cell r="C49" t="str">
            <v>U</v>
          </cell>
          <cell r="D49" t="str">
            <v>Planontwikkeling/begeleiding</v>
          </cell>
          <cell r="E49">
            <v>2016</v>
          </cell>
          <cell r="F49">
            <v>2099</v>
          </cell>
          <cell r="G49">
            <v>0</v>
          </cell>
        </row>
        <row r="50">
          <cell r="A50" t="str">
            <v>32020U</v>
          </cell>
          <cell r="B50">
            <v>32020</v>
          </cell>
          <cell r="C50" t="str">
            <v>U</v>
          </cell>
          <cell r="D50" t="str">
            <v>Overige aankopen en uitbesteding duurzame goederen</v>
          </cell>
          <cell r="E50">
            <v>2017</v>
          </cell>
          <cell r="F50">
            <v>2099</v>
          </cell>
          <cell r="G50">
            <v>0</v>
          </cell>
        </row>
        <row r="51">
          <cell r="A51" t="str">
            <v>33000I</v>
          </cell>
          <cell r="B51">
            <v>33000</v>
          </cell>
          <cell r="C51" t="str">
            <v>I</v>
          </cell>
          <cell r="D51" t="str">
            <v>Pachten</v>
          </cell>
          <cell r="E51">
            <v>2016</v>
          </cell>
          <cell r="F51">
            <v>2099</v>
          </cell>
          <cell r="G51">
            <v>0</v>
          </cell>
        </row>
        <row r="52">
          <cell r="A52" t="str">
            <v>33000U</v>
          </cell>
          <cell r="B52">
            <v>33000</v>
          </cell>
          <cell r="C52" t="str">
            <v>U</v>
          </cell>
          <cell r="D52" t="str">
            <v>Pachten</v>
          </cell>
          <cell r="E52">
            <v>2016</v>
          </cell>
          <cell r="F52">
            <v>2099</v>
          </cell>
          <cell r="G52">
            <v>0</v>
          </cell>
        </row>
        <row r="53">
          <cell r="A53" t="str">
            <v>34101U</v>
          </cell>
          <cell r="B53">
            <v>34101</v>
          </cell>
          <cell r="C53" t="str">
            <v>U</v>
          </cell>
          <cell r="D53" t="str">
            <v>Vervoerskosten WMO</v>
          </cell>
          <cell r="E53">
            <v>2016</v>
          </cell>
          <cell r="F53">
            <v>2099</v>
          </cell>
          <cell r="G53">
            <v>0</v>
          </cell>
        </row>
        <row r="54">
          <cell r="A54" t="str">
            <v>34102U</v>
          </cell>
          <cell r="B54">
            <v>34102</v>
          </cell>
          <cell r="C54" t="str">
            <v>U</v>
          </cell>
          <cell r="D54" t="str">
            <v>Regeling meedoen</v>
          </cell>
          <cell r="E54">
            <v>2016</v>
          </cell>
          <cell r="F54">
            <v>2099</v>
          </cell>
          <cell r="G54">
            <v>0</v>
          </cell>
        </row>
        <row r="55">
          <cell r="A55" t="str">
            <v>34103U</v>
          </cell>
          <cell r="B55">
            <v>34103</v>
          </cell>
          <cell r="C55" t="str">
            <v>U</v>
          </cell>
          <cell r="D55" t="str">
            <v>Gevestigde ondernemers</v>
          </cell>
          <cell r="E55">
            <v>2016</v>
          </cell>
          <cell r="F55">
            <v>2099</v>
          </cell>
          <cell r="G55">
            <v>0</v>
          </cell>
        </row>
        <row r="56">
          <cell r="A56" t="str">
            <v>34105U</v>
          </cell>
          <cell r="B56">
            <v>34105</v>
          </cell>
          <cell r="C56" t="str">
            <v>U</v>
          </cell>
          <cell r="D56" t="str">
            <v>BBZ om niet</v>
          </cell>
          <cell r="E56">
            <v>2016</v>
          </cell>
          <cell r="F56">
            <v>2099</v>
          </cell>
          <cell r="G56">
            <v>0</v>
          </cell>
        </row>
        <row r="57">
          <cell r="A57" t="str">
            <v>34106U</v>
          </cell>
          <cell r="B57">
            <v>34106</v>
          </cell>
          <cell r="C57" t="str">
            <v>U</v>
          </cell>
          <cell r="D57" t="str">
            <v>BBZ leenbijstand voor gevestigden</v>
          </cell>
          <cell r="E57">
            <v>2016</v>
          </cell>
          <cell r="F57">
            <v>2099</v>
          </cell>
          <cell r="G57">
            <v>0</v>
          </cell>
        </row>
        <row r="58">
          <cell r="A58" t="str">
            <v>34107U</v>
          </cell>
          <cell r="B58">
            <v>34107</v>
          </cell>
          <cell r="C58" t="str">
            <v>U</v>
          </cell>
          <cell r="D58" t="str">
            <v>BBZ levensonderhoud voor gevestigden</v>
          </cell>
          <cell r="E58">
            <v>2016</v>
          </cell>
          <cell r="F58">
            <v>2099</v>
          </cell>
          <cell r="G58">
            <v>0</v>
          </cell>
        </row>
        <row r="59">
          <cell r="A59" t="str">
            <v>34108U</v>
          </cell>
          <cell r="B59">
            <v>34108</v>
          </cell>
          <cell r="C59" t="str">
            <v>U</v>
          </cell>
          <cell r="D59" t="str">
            <v>Overige regelingen</v>
          </cell>
          <cell r="E59">
            <v>2016</v>
          </cell>
          <cell r="F59">
            <v>2099</v>
          </cell>
          <cell r="G59">
            <v>0</v>
          </cell>
        </row>
        <row r="60">
          <cell r="A60" t="str">
            <v>34109U</v>
          </cell>
          <cell r="B60">
            <v>34109</v>
          </cell>
          <cell r="C60" t="str">
            <v>U</v>
          </cell>
          <cell r="D60" t="str">
            <v xml:space="preserve">Woonvoorzieningen/aanpassing (05)_x000D_
</v>
          </cell>
          <cell r="E60">
            <v>2023</v>
          </cell>
          <cell r="F60">
            <v>2099</v>
          </cell>
          <cell r="G60">
            <v>0</v>
          </cell>
        </row>
        <row r="61">
          <cell r="A61" t="str">
            <v>34109U</v>
          </cell>
          <cell r="B61">
            <v>34109</v>
          </cell>
          <cell r="C61" t="str">
            <v>U</v>
          </cell>
          <cell r="D61" t="str">
            <v>Woonvoorzieningen</v>
          </cell>
          <cell r="E61">
            <v>2016</v>
          </cell>
          <cell r="F61">
            <v>2022</v>
          </cell>
          <cell r="G61">
            <v>0</v>
          </cell>
        </row>
        <row r="62">
          <cell r="A62" t="str">
            <v>34110U</v>
          </cell>
          <cell r="B62">
            <v>34110</v>
          </cell>
          <cell r="C62" t="str">
            <v>U</v>
          </cell>
          <cell r="D62" t="str">
            <v>Vervoersvoorzieningen (12)</v>
          </cell>
          <cell r="E62">
            <v>2023</v>
          </cell>
          <cell r="F62">
            <v>2099</v>
          </cell>
          <cell r="G62">
            <v>0</v>
          </cell>
        </row>
        <row r="63">
          <cell r="A63" t="str">
            <v>34110U</v>
          </cell>
          <cell r="B63">
            <v>34110</v>
          </cell>
          <cell r="C63" t="str">
            <v>U</v>
          </cell>
          <cell r="D63" t="str">
            <v>Vervoersvoorzieningen</v>
          </cell>
          <cell r="E63">
            <v>2016</v>
          </cell>
          <cell r="F63">
            <v>2022</v>
          </cell>
          <cell r="G63">
            <v>0</v>
          </cell>
        </row>
        <row r="64">
          <cell r="A64" t="str">
            <v>34111U</v>
          </cell>
          <cell r="B64">
            <v>34111</v>
          </cell>
          <cell r="C64" t="str">
            <v>U</v>
          </cell>
          <cell r="D64" t="str">
            <v>Rolstoelen (11)</v>
          </cell>
          <cell r="E64">
            <v>2023</v>
          </cell>
          <cell r="F64">
            <v>2099</v>
          </cell>
          <cell r="G64">
            <v>0</v>
          </cell>
        </row>
        <row r="65">
          <cell r="A65" t="str">
            <v>34111U</v>
          </cell>
          <cell r="B65">
            <v>34111</v>
          </cell>
          <cell r="C65" t="str">
            <v>U</v>
          </cell>
          <cell r="D65" t="str">
            <v>Rolstoelen</v>
          </cell>
          <cell r="E65">
            <v>2016</v>
          </cell>
          <cell r="F65">
            <v>2022</v>
          </cell>
          <cell r="G65">
            <v>0</v>
          </cell>
        </row>
        <row r="66">
          <cell r="A66" t="str">
            <v>34112U</v>
          </cell>
          <cell r="B66">
            <v>34112</v>
          </cell>
          <cell r="C66" t="str">
            <v>U</v>
          </cell>
          <cell r="D66" t="str">
            <v>Huishoudelijke hulp niveau 1</v>
          </cell>
          <cell r="E66">
            <v>2016</v>
          </cell>
          <cell r="F66">
            <v>2099</v>
          </cell>
          <cell r="G66">
            <v>0</v>
          </cell>
        </row>
        <row r="67">
          <cell r="A67" t="str">
            <v>34113U</v>
          </cell>
          <cell r="B67">
            <v>34113</v>
          </cell>
          <cell r="C67" t="str">
            <v>U</v>
          </cell>
          <cell r="D67" t="str">
            <v>Huishoudelijke hulp niveau 2</v>
          </cell>
          <cell r="E67">
            <v>2016</v>
          </cell>
          <cell r="F67">
            <v>2099</v>
          </cell>
          <cell r="G67">
            <v>0</v>
          </cell>
        </row>
        <row r="68">
          <cell r="A68" t="str">
            <v>34114U</v>
          </cell>
          <cell r="B68">
            <v>34114</v>
          </cell>
          <cell r="C68" t="str">
            <v>U</v>
          </cell>
          <cell r="D68" t="str">
            <v>Huishoudelijke hulp niveau 3</v>
          </cell>
          <cell r="E68">
            <v>2016</v>
          </cell>
          <cell r="F68">
            <v>2099</v>
          </cell>
          <cell r="G68">
            <v>0</v>
          </cell>
        </row>
        <row r="69">
          <cell r="A69" t="str">
            <v>34115U</v>
          </cell>
          <cell r="B69">
            <v>34115</v>
          </cell>
          <cell r="C69" t="str">
            <v>U</v>
          </cell>
          <cell r="D69" t="str">
            <v>Kinderopvang</v>
          </cell>
          <cell r="E69">
            <v>2016</v>
          </cell>
          <cell r="F69">
            <v>2099</v>
          </cell>
          <cell r="G69">
            <v>0</v>
          </cell>
        </row>
        <row r="70">
          <cell r="A70" t="str">
            <v>34116U</v>
          </cell>
          <cell r="B70">
            <v>34116</v>
          </cell>
          <cell r="C70" t="str">
            <v>U</v>
          </cell>
          <cell r="D70" t="str">
            <v>BBZ levensonderhoud gevestigde zelfstandigen</v>
          </cell>
          <cell r="E70">
            <v>2016</v>
          </cell>
          <cell r="F70">
            <v>2099</v>
          </cell>
          <cell r="G70">
            <v>0</v>
          </cell>
        </row>
        <row r="71">
          <cell r="A71" t="str">
            <v>34117U</v>
          </cell>
          <cell r="B71">
            <v>34117</v>
          </cell>
          <cell r="C71" t="str">
            <v>U</v>
          </cell>
          <cell r="D71" t="str">
            <v>Kapitaalverstrekking starters en gevestigden</v>
          </cell>
          <cell r="E71">
            <v>2016</v>
          </cell>
          <cell r="F71">
            <v>2099</v>
          </cell>
          <cell r="G71">
            <v>0</v>
          </cell>
        </row>
        <row r="72">
          <cell r="A72" t="str">
            <v>34118U</v>
          </cell>
          <cell r="B72">
            <v>34118</v>
          </cell>
          <cell r="C72" t="str">
            <v>U</v>
          </cell>
          <cell r="D72" t="str">
            <v>PGB woonvoorzieningen/aanpassing</v>
          </cell>
          <cell r="E72">
            <v>2023</v>
          </cell>
          <cell r="F72">
            <v>2099</v>
          </cell>
          <cell r="G72">
            <v>0</v>
          </cell>
        </row>
        <row r="73">
          <cell r="A73" t="str">
            <v>34118U</v>
          </cell>
          <cell r="B73">
            <v>34118</v>
          </cell>
          <cell r="C73" t="str">
            <v>U</v>
          </cell>
          <cell r="D73" t="str">
            <v>PGB Woonvoorzieningen</v>
          </cell>
          <cell r="E73">
            <v>2016</v>
          </cell>
          <cell r="F73">
            <v>2022</v>
          </cell>
          <cell r="G73">
            <v>0</v>
          </cell>
        </row>
        <row r="74">
          <cell r="A74" t="str">
            <v>34119U</v>
          </cell>
          <cell r="B74">
            <v>34119</v>
          </cell>
          <cell r="C74" t="str">
            <v>U</v>
          </cell>
          <cell r="D74" t="str">
            <v>PGB Vervoersvoorzieningen</v>
          </cell>
          <cell r="E74">
            <v>2016</v>
          </cell>
          <cell r="F74">
            <v>2099</v>
          </cell>
          <cell r="G74">
            <v>0</v>
          </cell>
        </row>
        <row r="75">
          <cell r="A75" t="str">
            <v>34120U</v>
          </cell>
          <cell r="B75">
            <v>34120</v>
          </cell>
          <cell r="C75" t="str">
            <v>U</v>
          </cell>
          <cell r="D75" t="str">
            <v>PGB Rolstoelen</v>
          </cell>
          <cell r="E75">
            <v>2016</v>
          </cell>
          <cell r="F75">
            <v>2099</v>
          </cell>
          <cell r="G75">
            <v>0</v>
          </cell>
        </row>
        <row r="76">
          <cell r="A76" t="str">
            <v>34121U</v>
          </cell>
          <cell r="B76">
            <v>34121</v>
          </cell>
          <cell r="C76" t="str">
            <v>U</v>
          </cell>
          <cell r="D76" t="str">
            <v>Begeleiding (02)</v>
          </cell>
          <cell r="E76">
            <v>2023</v>
          </cell>
          <cell r="F76">
            <v>2099</v>
          </cell>
          <cell r="G76">
            <v>0</v>
          </cell>
        </row>
        <row r="77">
          <cell r="A77" t="str">
            <v>34121U</v>
          </cell>
          <cell r="B77">
            <v>34121</v>
          </cell>
          <cell r="C77" t="str">
            <v>U</v>
          </cell>
          <cell r="D77" t="str">
            <v>Begeleiding</v>
          </cell>
          <cell r="E77">
            <v>2016</v>
          </cell>
          <cell r="F77">
            <v>2022</v>
          </cell>
          <cell r="G77">
            <v>0</v>
          </cell>
        </row>
        <row r="78">
          <cell r="A78" t="str">
            <v>34122U</v>
          </cell>
          <cell r="B78">
            <v>34122</v>
          </cell>
          <cell r="C78" t="str">
            <v>U</v>
          </cell>
          <cell r="D78" t="str">
            <v>Kortdurend verblijf (04)</v>
          </cell>
          <cell r="E78">
            <v>2023</v>
          </cell>
          <cell r="F78">
            <v>2099</v>
          </cell>
          <cell r="G78">
            <v>0</v>
          </cell>
        </row>
        <row r="79">
          <cell r="A79" t="str">
            <v>34122U</v>
          </cell>
          <cell r="B79">
            <v>34122</v>
          </cell>
          <cell r="C79" t="str">
            <v>U</v>
          </cell>
          <cell r="D79" t="str">
            <v>Kortdurend verblijf</v>
          </cell>
          <cell r="E79">
            <v>2016</v>
          </cell>
          <cell r="F79">
            <v>2022</v>
          </cell>
          <cell r="G79">
            <v>0</v>
          </cell>
        </row>
        <row r="80">
          <cell r="A80" t="str">
            <v>34123U</v>
          </cell>
          <cell r="B80">
            <v>34123</v>
          </cell>
          <cell r="C80" t="str">
            <v>U</v>
          </cell>
          <cell r="D80" t="str">
            <v>Persoonlijke verzorging (03) (40)</v>
          </cell>
          <cell r="E80">
            <v>2023</v>
          </cell>
          <cell r="F80">
            <v>2099</v>
          </cell>
          <cell r="G80">
            <v>0</v>
          </cell>
        </row>
        <row r="81">
          <cell r="A81" t="str">
            <v>34123U</v>
          </cell>
          <cell r="B81">
            <v>34123</v>
          </cell>
          <cell r="C81" t="str">
            <v>U</v>
          </cell>
          <cell r="D81" t="str">
            <v>Persoonlijke verzorging</v>
          </cell>
          <cell r="E81">
            <v>2016</v>
          </cell>
          <cell r="F81">
            <v>2022</v>
          </cell>
          <cell r="G81">
            <v>0</v>
          </cell>
        </row>
        <row r="82">
          <cell r="A82" t="str">
            <v>34124U</v>
          </cell>
          <cell r="B82">
            <v>34124</v>
          </cell>
          <cell r="C82" t="str">
            <v>U</v>
          </cell>
          <cell r="D82" t="str">
            <v>Hulp bij het huishouden (01)</v>
          </cell>
          <cell r="E82">
            <v>2023</v>
          </cell>
          <cell r="F82">
            <v>2099</v>
          </cell>
          <cell r="G82">
            <v>0</v>
          </cell>
        </row>
        <row r="83">
          <cell r="A83" t="str">
            <v>34124U</v>
          </cell>
          <cell r="B83">
            <v>34124</v>
          </cell>
          <cell r="C83" t="str">
            <v>U</v>
          </cell>
          <cell r="D83" t="str">
            <v>Huishoudelijke hulp</v>
          </cell>
          <cell r="E83">
            <v>2016</v>
          </cell>
          <cell r="F83">
            <v>2022</v>
          </cell>
          <cell r="G83">
            <v>0</v>
          </cell>
        </row>
        <row r="84">
          <cell r="A84" t="str">
            <v>34125U</v>
          </cell>
          <cell r="B84">
            <v>34125</v>
          </cell>
          <cell r="C84" t="str">
            <v>U</v>
          </cell>
          <cell r="D84" t="str">
            <v>PGB Dagbesteding</v>
          </cell>
          <cell r="E84">
            <v>2016</v>
          </cell>
          <cell r="F84">
            <v>2099</v>
          </cell>
          <cell r="G84">
            <v>0</v>
          </cell>
        </row>
        <row r="85">
          <cell r="A85" t="str">
            <v>34126U</v>
          </cell>
          <cell r="B85">
            <v>34126</v>
          </cell>
          <cell r="C85" t="str">
            <v>U</v>
          </cell>
          <cell r="D85" t="str">
            <v>PGB Begeleiding</v>
          </cell>
          <cell r="E85">
            <v>2016</v>
          </cell>
          <cell r="F85">
            <v>2099</v>
          </cell>
          <cell r="G85">
            <v>0</v>
          </cell>
        </row>
        <row r="86">
          <cell r="A86" t="str">
            <v>34127U</v>
          </cell>
          <cell r="B86">
            <v>34127</v>
          </cell>
          <cell r="C86" t="str">
            <v>U</v>
          </cell>
          <cell r="D86" t="str">
            <v>PGB Kortdurend verblijf</v>
          </cell>
          <cell r="E86">
            <v>2016</v>
          </cell>
          <cell r="F86">
            <v>2099</v>
          </cell>
          <cell r="G86">
            <v>0</v>
          </cell>
        </row>
        <row r="87">
          <cell r="A87" t="str">
            <v>34128U</v>
          </cell>
          <cell r="B87">
            <v>34128</v>
          </cell>
          <cell r="C87" t="str">
            <v>U</v>
          </cell>
          <cell r="D87" t="str">
            <v>PGB Persoonlijke verzorging</v>
          </cell>
          <cell r="E87">
            <v>2016</v>
          </cell>
          <cell r="F87">
            <v>2099</v>
          </cell>
          <cell r="G87">
            <v>0</v>
          </cell>
        </row>
        <row r="88">
          <cell r="A88" t="str">
            <v>34129U</v>
          </cell>
          <cell r="B88">
            <v>34129</v>
          </cell>
          <cell r="C88" t="str">
            <v>U</v>
          </cell>
          <cell r="D88" t="str">
            <v>PGB Huishoudelijke hulp</v>
          </cell>
          <cell r="E88">
            <v>2016</v>
          </cell>
          <cell r="F88">
            <v>2099</v>
          </cell>
          <cell r="G88">
            <v>0</v>
          </cell>
        </row>
        <row r="89">
          <cell r="A89" t="str">
            <v>34130U</v>
          </cell>
          <cell r="B89">
            <v>34130</v>
          </cell>
          <cell r="C89" t="str">
            <v>U</v>
          </cell>
          <cell r="D89" t="str">
            <v>Jeugd GGZ</v>
          </cell>
          <cell r="E89">
            <v>2016</v>
          </cell>
          <cell r="F89">
            <v>2099</v>
          </cell>
          <cell r="G89">
            <v>0</v>
          </cell>
        </row>
        <row r="90">
          <cell r="A90" t="str">
            <v>34131U</v>
          </cell>
          <cell r="B90">
            <v>34131</v>
          </cell>
          <cell r="C90" t="str">
            <v>U</v>
          </cell>
          <cell r="D90" t="str">
            <v>Inkoop boven regionaal</v>
          </cell>
          <cell r="E90">
            <v>2016</v>
          </cell>
          <cell r="F90">
            <v>2099</v>
          </cell>
          <cell r="G90">
            <v>0</v>
          </cell>
        </row>
        <row r="91">
          <cell r="A91" t="str">
            <v>34132U</v>
          </cell>
          <cell r="B91">
            <v>34132</v>
          </cell>
          <cell r="C91" t="str">
            <v>U</v>
          </cell>
          <cell r="D91" t="str">
            <v>PGB jeugd</v>
          </cell>
          <cell r="E91">
            <v>2016</v>
          </cell>
          <cell r="F91">
            <v>2099</v>
          </cell>
          <cell r="G91">
            <v>0</v>
          </cell>
        </row>
        <row r="92">
          <cell r="A92" t="str">
            <v>34133U</v>
          </cell>
          <cell r="B92">
            <v>34133</v>
          </cell>
          <cell r="C92" t="str">
            <v>U</v>
          </cell>
          <cell r="D92" t="str">
            <v>Inkoop lokaal</v>
          </cell>
          <cell r="E92">
            <v>2016</v>
          </cell>
          <cell r="F92">
            <v>2099</v>
          </cell>
          <cell r="G92">
            <v>0</v>
          </cell>
        </row>
        <row r="93">
          <cell r="A93" t="str">
            <v>34134U</v>
          </cell>
          <cell r="B93">
            <v>34134</v>
          </cell>
          <cell r="C93" t="str">
            <v>U</v>
          </cell>
          <cell r="D93" t="str">
            <v>Inkoop regionaal</v>
          </cell>
          <cell r="E93">
            <v>2016</v>
          </cell>
          <cell r="F93">
            <v>2099</v>
          </cell>
          <cell r="G93">
            <v>0</v>
          </cell>
        </row>
        <row r="94">
          <cell r="A94" t="str">
            <v>34135U</v>
          </cell>
          <cell r="B94">
            <v>34135</v>
          </cell>
          <cell r="C94" t="str">
            <v>U</v>
          </cell>
          <cell r="D94" t="str">
            <v>Maatwerk schuldhulpverlening</v>
          </cell>
          <cell r="E94">
            <v>2017</v>
          </cell>
          <cell r="F94">
            <v>2099</v>
          </cell>
          <cell r="G94">
            <v>0</v>
          </cell>
        </row>
        <row r="95">
          <cell r="A95" t="str">
            <v>34136U</v>
          </cell>
          <cell r="B95">
            <v>34136</v>
          </cell>
          <cell r="C95" t="str">
            <v>U</v>
          </cell>
          <cell r="D95" t="str">
            <v>Maatwerkarrangementen (wmo) (10)</v>
          </cell>
          <cell r="E95">
            <v>2023</v>
          </cell>
          <cell r="F95">
            <v>2099</v>
          </cell>
          <cell r="G95">
            <v>0</v>
          </cell>
        </row>
        <row r="96">
          <cell r="A96" t="str">
            <v>34136U</v>
          </cell>
          <cell r="B96">
            <v>34136</v>
          </cell>
          <cell r="C96" t="str">
            <v>U</v>
          </cell>
          <cell r="D96" t="str">
            <v>Maatwerk WMO</v>
          </cell>
          <cell r="E96">
            <v>2017</v>
          </cell>
          <cell r="F96">
            <v>2022</v>
          </cell>
          <cell r="G96">
            <v>0</v>
          </cell>
        </row>
        <row r="97">
          <cell r="A97" t="str">
            <v>34138U</v>
          </cell>
          <cell r="B97">
            <v>34138</v>
          </cell>
          <cell r="C97" t="str">
            <v>U</v>
          </cell>
          <cell r="D97" t="str">
            <v>Tegemoetkomingen</v>
          </cell>
          <cell r="E97">
            <v>2023</v>
          </cell>
          <cell r="F97">
            <v>2099</v>
          </cell>
          <cell r="G97">
            <v>0</v>
          </cell>
        </row>
        <row r="98">
          <cell r="A98" t="str">
            <v>34141U</v>
          </cell>
          <cell r="B98">
            <v>34141</v>
          </cell>
          <cell r="C98" t="str">
            <v>U</v>
          </cell>
          <cell r="D98" t="str">
            <v>Dagbehandeling (41)</v>
          </cell>
          <cell r="E98">
            <v>2023</v>
          </cell>
          <cell r="F98">
            <v>2099</v>
          </cell>
          <cell r="G98">
            <v>0</v>
          </cell>
        </row>
        <row r="99">
          <cell r="A99" t="str">
            <v>34145U</v>
          </cell>
          <cell r="B99">
            <v>34145</v>
          </cell>
          <cell r="C99" t="str">
            <v>U</v>
          </cell>
          <cell r="D99" t="str">
            <v>Jeughulp ambulant (45)</v>
          </cell>
          <cell r="E99">
            <v>2023</v>
          </cell>
          <cell r="F99">
            <v>2099</v>
          </cell>
          <cell r="G99">
            <v>0</v>
          </cell>
        </row>
        <row r="100">
          <cell r="A100" t="str">
            <v>34146U</v>
          </cell>
          <cell r="B100">
            <v>34146</v>
          </cell>
          <cell r="C100" t="str">
            <v>U</v>
          </cell>
          <cell r="D100" t="str">
            <v>Crisisjeugd hulp (46)</v>
          </cell>
          <cell r="E100">
            <v>2023</v>
          </cell>
          <cell r="F100">
            <v>2099</v>
          </cell>
          <cell r="G100">
            <v>0</v>
          </cell>
        </row>
        <row r="101">
          <cell r="A101" t="str">
            <v>34147U</v>
          </cell>
          <cell r="B101">
            <v>34147</v>
          </cell>
          <cell r="C101" t="str">
            <v>U</v>
          </cell>
          <cell r="D101" t="str">
            <v>Jeugdreclassering (47)</v>
          </cell>
          <cell r="E101">
            <v>2023</v>
          </cell>
          <cell r="F101">
            <v>2099</v>
          </cell>
          <cell r="G101">
            <v>0</v>
          </cell>
        </row>
        <row r="102">
          <cell r="A102" t="str">
            <v>34148U</v>
          </cell>
          <cell r="B102">
            <v>34148</v>
          </cell>
          <cell r="C102" t="str">
            <v>U</v>
          </cell>
          <cell r="D102" t="str">
            <v>Jeugdbescherming (48)</v>
          </cell>
          <cell r="E102">
            <v>2023</v>
          </cell>
          <cell r="F102">
            <v>2099</v>
          </cell>
          <cell r="G102">
            <v>0</v>
          </cell>
        </row>
        <row r="103">
          <cell r="A103" t="str">
            <v>34150U</v>
          </cell>
          <cell r="B103">
            <v>34150</v>
          </cell>
          <cell r="C103" t="str">
            <v>U</v>
          </cell>
          <cell r="D103" t="str">
            <v>Maatwerkarrangementen jeugdhulp (50)</v>
          </cell>
          <cell r="E103">
            <v>2023</v>
          </cell>
          <cell r="F103">
            <v>2099</v>
          </cell>
          <cell r="G103">
            <v>0</v>
          </cell>
        </row>
        <row r="104">
          <cell r="A104" t="str">
            <v>34151U</v>
          </cell>
          <cell r="B104">
            <v>34151</v>
          </cell>
          <cell r="C104" t="str">
            <v>U</v>
          </cell>
          <cell r="D104" t="str">
            <v>Generalistische basis GGZ (51)</v>
          </cell>
          <cell r="E104">
            <v>2023</v>
          </cell>
          <cell r="F104">
            <v>2099</v>
          </cell>
          <cell r="G104">
            <v>0</v>
          </cell>
        </row>
        <row r="105">
          <cell r="A105" t="str">
            <v>34153U</v>
          </cell>
          <cell r="B105">
            <v>34153</v>
          </cell>
          <cell r="C105" t="str">
            <v>U</v>
          </cell>
          <cell r="D105" t="str">
            <v>Kindergeneeskunde (53)</v>
          </cell>
          <cell r="E105">
            <v>2023</v>
          </cell>
          <cell r="F105">
            <v>2099</v>
          </cell>
          <cell r="G105">
            <v>0</v>
          </cell>
        </row>
        <row r="106">
          <cell r="A106" t="str">
            <v>34157U</v>
          </cell>
          <cell r="B106">
            <v>34157</v>
          </cell>
          <cell r="C106" t="str">
            <v>U</v>
          </cell>
          <cell r="D106" t="str">
            <v>Ambulante begeleiding Volwassenen (1b)</v>
          </cell>
          <cell r="E106">
            <v>2022</v>
          </cell>
          <cell r="F106">
            <v>2099</v>
          </cell>
          <cell r="G106">
            <v>0</v>
          </cell>
        </row>
        <row r="107">
          <cell r="A107" t="str">
            <v>34158U</v>
          </cell>
          <cell r="B107">
            <v>34158</v>
          </cell>
          <cell r="C107" t="str">
            <v>U</v>
          </cell>
          <cell r="D107" t="str">
            <v>Meedoen en zelfredzaamheid Volwassenen (3a)</v>
          </cell>
          <cell r="E107">
            <v>2022</v>
          </cell>
          <cell r="F107">
            <v>2099</v>
          </cell>
          <cell r="G107">
            <v>0</v>
          </cell>
        </row>
        <row r="108">
          <cell r="A108" t="str">
            <v>34159U</v>
          </cell>
          <cell r="B108">
            <v>34159</v>
          </cell>
          <cell r="C108" t="str">
            <v>U</v>
          </cell>
          <cell r="D108" t="str">
            <v>Dagactiviteiten Volwassenen (9b)</v>
          </cell>
          <cell r="E108">
            <v>2022</v>
          </cell>
          <cell r="F108">
            <v>2099</v>
          </cell>
          <cell r="G108">
            <v>0</v>
          </cell>
        </row>
        <row r="109">
          <cell r="A109" t="str">
            <v>34160U</v>
          </cell>
          <cell r="B109">
            <v>34160</v>
          </cell>
          <cell r="C109" t="str">
            <v>U</v>
          </cell>
          <cell r="D109" t="str">
            <v>Ambulante begeleiding Jeugd (1a)</v>
          </cell>
          <cell r="E109">
            <v>2022</v>
          </cell>
          <cell r="F109">
            <v>2099</v>
          </cell>
          <cell r="G109">
            <v>0</v>
          </cell>
        </row>
        <row r="110">
          <cell r="A110" t="str">
            <v>34161U</v>
          </cell>
          <cell r="B110">
            <v>34161</v>
          </cell>
          <cell r="C110" t="str">
            <v>U</v>
          </cell>
          <cell r="D110" t="str">
            <v>Ambulante (dag)behandeling Jeugd (2)</v>
          </cell>
          <cell r="E110">
            <v>2022</v>
          </cell>
          <cell r="F110">
            <v>2099</v>
          </cell>
          <cell r="G110">
            <v>0</v>
          </cell>
        </row>
        <row r="111">
          <cell r="A111" t="str">
            <v>34162U</v>
          </cell>
          <cell r="B111">
            <v>34162</v>
          </cell>
          <cell r="C111" t="str">
            <v>U</v>
          </cell>
          <cell r="D111" t="str">
            <v>Meedoen en zelfredzaamheid Jeugd (3b)</v>
          </cell>
          <cell r="E111">
            <v>2022</v>
          </cell>
          <cell r="F111">
            <v>2099</v>
          </cell>
          <cell r="G111">
            <v>0</v>
          </cell>
        </row>
        <row r="112">
          <cell r="A112" t="str">
            <v>34163U</v>
          </cell>
          <cell r="B112">
            <v>34163</v>
          </cell>
          <cell r="C112" t="str">
            <v>U</v>
          </cell>
          <cell r="D112" t="str">
            <v>Gezond opgroeien  (4)</v>
          </cell>
          <cell r="E112">
            <v>2022</v>
          </cell>
          <cell r="F112">
            <v>2099</v>
          </cell>
          <cell r="G112">
            <v>0</v>
          </cell>
        </row>
        <row r="113">
          <cell r="A113" t="str">
            <v>34164U</v>
          </cell>
          <cell r="B113">
            <v>34164</v>
          </cell>
          <cell r="C113" t="str">
            <v>U</v>
          </cell>
          <cell r="D113" t="str">
            <v>Gezond zijn deel (5)</v>
          </cell>
          <cell r="E113">
            <v>2022</v>
          </cell>
          <cell r="F113">
            <v>2099</v>
          </cell>
          <cell r="G113">
            <v>0</v>
          </cell>
        </row>
        <row r="114">
          <cell r="A114" t="str">
            <v>34165U</v>
          </cell>
          <cell r="B114">
            <v>34165</v>
          </cell>
          <cell r="C114" t="str">
            <v>U</v>
          </cell>
          <cell r="D114" t="str">
            <v>Dyslexie (6)</v>
          </cell>
          <cell r="E114">
            <v>2022</v>
          </cell>
          <cell r="F114">
            <v>2099</v>
          </cell>
          <cell r="G114">
            <v>0</v>
          </cell>
        </row>
        <row r="115">
          <cell r="A115" t="str">
            <v>34166U</v>
          </cell>
          <cell r="B115">
            <v>34166</v>
          </cell>
          <cell r="C115" t="str">
            <v>U</v>
          </cell>
          <cell r="D115" t="str">
            <v>ADHD-ziekenhuiszorg (7)</v>
          </cell>
          <cell r="E115">
            <v>2022</v>
          </cell>
          <cell r="F115">
            <v>2099</v>
          </cell>
          <cell r="G115">
            <v>0</v>
          </cell>
        </row>
        <row r="116">
          <cell r="A116" t="str">
            <v>34167U</v>
          </cell>
          <cell r="B116">
            <v>34167</v>
          </cell>
          <cell r="C116" t="str">
            <v>U</v>
          </cell>
          <cell r="D116" t="str">
            <v>Vervoer ggz Jeugd (8)</v>
          </cell>
          <cell r="E116">
            <v>2022</v>
          </cell>
          <cell r="F116">
            <v>2099</v>
          </cell>
          <cell r="G116">
            <v>0</v>
          </cell>
        </row>
        <row r="117">
          <cell r="A117" t="str">
            <v>34168U</v>
          </cell>
          <cell r="B117">
            <v>34168</v>
          </cell>
          <cell r="C117" t="str">
            <v>U</v>
          </cell>
          <cell r="D117" t="str">
            <v>Dagactiviteiten Jeugd (9a)</v>
          </cell>
          <cell r="E117">
            <v>2022</v>
          </cell>
          <cell r="F117">
            <v>2099</v>
          </cell>
          <cell r="G117">
            <v>0</v>
          </cell>
        </row>
        <row r="118">
          <cell r="A118" t="str">
            <v>34169U</v>
          </cell>
          <cell r="B118">
            <v>34169</v>
          </cell>
          <cell r="C118" t="str">
            <v>U</v>
          </cell>
          <cell r="D118" t="str">
            <v>Landelijk transitie arrangement Volwassenen (14b)</v>
          </cell>
          <cell r="E118">
            <v>2022</v>
          </cell>
          <cell r="F118">
            <v>2099</v>
          </cell>
          <cell r="G118">
            <v>0</v>
          </cell>
        </row>
        <row r="119">
          <cell r="A119" t="str">
            <v>34170U</v>
          </cell>
          <cell r="B119">
            <v>34170</v>
          </cell>
          <cell r="C119" t="str">
            <v>U</v>
          </cell>
          <cell r="D119" t="str">
            <v>Landelijk transitie arrangement Jeugd (14a)</v>
          </cell>
          <cell r="E119">
            <v>2022</v>
          </cell>
          <cell r="F119">
            <v>2099</v>
          </cell>
          <cell r="G119">
            <v>0</v>
          </cell>
        </row>
        <row r="120">
          <cell r="A120" t="str">
            <v>34176U</v>
          </cell>
          <cell r="B120">
            <v>34176</v>
          </cell>
          <cell r="C120" t="str">
            <v>U</v>
          </cell>
          <cell r="D120" t="str">
            <v>Vervoersdiensten (08) (42)</v>
          </cell>
          <cell r="E120">
            <v>2022</v>
          </cell>
          <cell r="F120">
            <v>2099</v>
          </cell>
          <cell r="G120">
            <v>0</v>
          </cell>
        </row>
        <row r="121">
          <cell r="A121" t="str">
            <v>34177U</v>
          </cell>
          <cell r="B121">
            <v>34177</v>
          </cell>
          <cell r="C121" t="str">
            <v>U</v>
          </cell>
          <cell r="D121" t="str">
            <v>Woondiensten (05)</v>
          </cell>
          <cell r="E121">
            <v>2023</v>
          </cell>
          <cell r="F121">
            <v>2099</v>
          </cell>
          <cell r="G121">
            <v>0</v>
          </cell>
        </row>
        <row r="122">
          <cell r="A122" t="str">
            <v>34178U</v>
          </cell>
          <cell r="B122">
            <v>34178</v>
          </cell>
          <cell r="C122" t="str">
            <v>U</v>
          </cell>
          <cell r="D122" t="str">
            <v>Overige hulpmiddelen (14)</v>
          </cell>
          <cell r="E122">
            <v>2023</v>
          </cell>
          <cell r="F122">
            <v>2099</v>
          </cell>
          <cell r="G122">
            <v>0</v>
          </cell>
        </row>
        <row r="123">
          <cell r="A123" t="str">
            <v>34179U</v>
          </cell>
          <cell r="B123">
            <v>34179</v>
          </cell>
          <cell r="C123" t="str">
            <v>U</v>
          </cell>
          <cell r="D123" t="str">
            <v>Huisautomatisering</v>
          </cell>
          <cell r="E123">
            <v>2023</v>
          </cell>
          <cell r="F123">
            <v>2099</v>
          </cell>
          <cell r="G123">
            <v>0</v>
          </cell>
        </row>
        <row r="124">
          <cell r="A124" t="str">
            <v>34180U</v>
          </cell>
          <cell r="B124">
            <v>34180</v>
          </cell>
          <cell r="C124" t="str">
            <v>U</v>
          </cell>
          <cell r="D124" t="str">
            <v>Overige voorzieningen gehandicapten</v>
          </cell>
          <cell r="E124">
            <v>2023</v>
          </cell>
          <cell r="F124">
            <v>2099</v>
          </cell>
          <cell r="G124">
            <v>0</v>
          </cell>
        </row>
        <row r="125">
          <cell r="A125" t="str">
            <v>34181U</v>
          </cell>
          <cell r="B125">
            <v>34181</v>
          </cell>
          <cell r="C125" t="str">
            <v>U</v>
          </cell>
          <cell r="D125" t="str">
            <v>Generieke toewijzing (88)</v>
          </cell>
          <cell r="E125">
            <v>2023</v>
          </cell>
          <cell r="F125">
            <v>2099</v>
          </cell>
          <cell r="G125">
            <v>0</v>
          </cell>
        </row>
        <row r="126">
          <cell r="A126" t="str">
            <v>34182U</v>
          </cell>
          <cell r="B126">
            <v>34182</v>
          </cell>
          <cell r="C126" t="str">
            <v>U</v>
          </cell>
          <cell r="D126" t="str">
            <v>Overige onderst. gericht op individu/huish. (06)</v>
          </cell>
          <cell r="E126">
            <v>2023</v>
          </cell>
          <cell r="F126">
            <v>2099</v>
          </cell>
          <cell r="G126">
            <v>0</v>
          </cell>
        </row>
        <row r="127">
          <cell r="A127" t="str">
            <v>34183U</v>
          </cell>
          <cell r="B127">
            <v>34183</v>
          </cell>
          <cell r="C127" t="str">
            <v>U</v>
          </cell>
          <cell r="D127" t="str">
            <v>Dagbesteding (07)</v>
          </cell>
          <cell r="E127">
            <v>2023</v>
          </cell>
          <cell r="F127">
            <v>2099</v>
          </cell>
          <cell r="G127">
            <v>0</v>
          </cell>
        </row>
        <row r="128">
          <cell r="A128" t="str">
            <v>34184U</v>
          </cell>
          <cell r="B128">
            <v>34184</v>
          </cell>
          <cell r="C128" t="str">
            <v>U</v>
          </cell>
          <cell r="D128" t="str">
            <v>Overige groepsgerichte ondersteuning (09)</v>
          </cell>
          <cell r="E128">
            <v>2023</v>
          </cell>
          <cell r="F128">
            <v>2099</v>
          </cell>
          <cell r="G128">
            <v>0</v>
          </cell>
        </row>
        <row r="129">
          <cell r="A129" t="str">
            <v>34185U</v>
          </cell>
          <cell r="B129">
            <v>34185</v>
          </cell>
          <cell r="C129" t="str">
            <v>U</v>
          </cell>
          <cell r="D129" t="str">
            <v>Toeslagen (o.a. woonzorg, observatie, MFC)</v>
          </cell>
          <cell r="E129">
            <v>2023</v>
          </cell>
          <cell r="F129">
            <v>2099</v>
          </cell>
          <cell r="G129">
            <v>0</v>
          </cell>
        </row>
        <row r="130">
          <cell r="A130" t="str">
            <v>34186U</v>
          </cell>
          <cell r="B130">
            <v>34186</v>
          </cell>
          <cell r="C130" t="str">
            <v>U</v>
          </cell>
          <cell r="D130" t="str">
            <v>Jeugd-GGZ beh. regulier/generalistisch (54001)</v>
          </cell>
          <cell r="E130">
            <v>2023</v>
          </cell>
          <cell r="F130">
            <v>2099</v>
          </cell>
          <cell r="G130">
            <v>0</v>
          </cell>
        </row>
        <row r="131">
          <cell r="A131" t="str">
            <v>34187U</v>
          </cell>
          <cell r="B131">
            <v>34187</v>
          </cell>
          <cell r="C131" t="str">
            <v>U</v>
          </cell>
          <cell r="D131" t="str">
            <v>Jeugd GGZ behandeling specialistisch (54002)</v>
          </cell>
          <cell r="E131">
            <v>2023</v>
          </cell>
          <cell r="F131">
            <v>2099</v>
          </cell>
          <cell r="G131">
            <v>0</v>
          </cell>
        </row>
        <row r="132">
          <cell r="A132" t="str">
            <v>34188U</v>
          </cell>
          <cell r="B132">
            <v>34188</v>
          </cell>
          <cell r="C132" t="str">
            <v>U</v>
          </cell>
          <cell r="D132" t="str">
            <v>Jeugd-GGZ diagnostiek (54004)</v>
          </cell>
          <cell r="E132">
            <v>2023</v>
          </cell>
          <cell r="F132">
            <v>2099</v>
          </cell>
          <cell r="G132">
            <v>0</v>
          </cell>
        </row>
        <row r="133">
          <cell r="A133" t="str">
            <v>34189U</v>
          </cell>
          <cell r="B133">
            <v>34189</v>
          </cell>
          <cell r="C133" t="str">
            <v>U</v>
          </cell>
          <cell r="D133" t="str">
            <v>Jeugd-GGZ behandeling met opname (54)</v>
          </cell>
          <cell r="E133">
            <v>2023</v>
          </cell>
          <cell r="F133">
            <v>2099</v>
          </cell>
          <cell r="G133">
            <v>0</v>
          </cell>
        </row>
        <row r="134">
          <cell r="A134" t="str">
            <v>34190U</v>
          </cell>
          <cell r="B134">
            <v>34190</v>
          </cell>
          <cell r="C134" t="str">
            <v>U</v>
          </cell>
          <cell r="D134" t="str">
            <v>(Extra) kosten COVID-19</v>
          </cell>
          <cell r="E134">
            <v>2020</v>
          </cell>
          <cell r="F134">
            <v>2099</v>
          </cell>
          <cell r="G134">
            <v>0</v>
          </cell>
        </row>
        <row r="135">
          <cell r="A135" t="str">
            <v>34191U</v>
          </cell>
          <cell r="B135">
            <v>34191</v>
          </cell>
          <cell r="C135" t="str">
            <v>U</v>
          </cell>
          <cell r="D135" t="str">
            <v>Jeugdzorg-plus (gesloten jeugdhulp)</v>
          </cell>
          <cell r="E135">
            <v>2023</v>
          </cell>
          <cell r="F135">
            <v>2099</v>
          </cell>
          <cell r="G135">
            <v>0</v>
          </cell>
        </row>
        <row r="136">
          <cell r="A136" t="str">
            <v>34192U</v>
          </cell>
          <cell r="B136">
            <v>34192</v>
          </cell>
          <cell r="C136" t="str">
            <v>U</v>
          </cell>
          <cell r="D136" t="str">
            <v>Beschermd wonen (15)</v>
          </cell>
          <cell r="E136">
            <v>2023</v>
          </cell>
          <cell r="F136">
            <v>2099</v>
          </cell>
          <cell r="G136">
            <v>0</v>
          </cell>
        </row>
        <row r="137">
          <cell r="A137" t="str">
            <v>34193U</v>
          </cell>
          <cell r="B137">
            <v>34193</v>
          </cell>
          <cell r="C137" t="str">
            <v>U</v>
          </cell>
          <cell r="D137" t="str">
            <v>Beschermd thuis</v>
          </cell>
          <cell r="E137">
            <v>2023</v>
          </cell>
          <cell r="F137">
            <v>2099</v>
          </cell>
          <cell r="G137">
            <v>0</v>
          </cell>
        </row>
        <row r="138">
          <cell r="A138" t="str">
            <v>34194U</v>
          </cell>
          <cell r="B138">
            <v>34194</v>
          </cell>
          <cell r="C138" t="str">
            <v>U</v>
          </cell>
          <cell r="D138" t="str">
            <v>Opvang (06)</v>
          </cell>
          <cell r="E138">
            <v>2023</v>
          </cell>
          <cell r="F138">
            <v>2099</v>
          </cell>
          <cell r="G138">
            <v>0</v>
          </cell>
        </row>
        <row r="139">
          <cell r="A139" t="str">
            <v>34195U</v>
          </cell>
          <cell r="B139">
            <v>34195</v>
          </cell>
          <cell r="C139" t="str">
            <v>U</v>
          </cell>
          <cell r="D139" t="str">
            <v>Spoedopvang (17)</v>
          </cell>
          <cell r="E139">
            <v>2023</v>
          </cell>
          <cell r="F139">
            <v>2099</v>
          </cell>
          <cell r="G139">
            <v>0</v>
          </cell>
        </row>
        <row r="140">
          <cell r="A140" t="str">
            <v>34196U</v>
          </cell>
          <cell r="B140">
            <v>34196</v>
          </cell>
          <cell r="C140" t="str">
            <v>U</v>
          </cell>
          <cell r="D140" t="str">
            <v>Overige beschermd wonen en opvang (18)</v>
          </cell>
          <cell r="E140">
            <v>2023</v>
          </cell>
          <cell r="F140">
            <v>2099</v>
          </cell>
          <cell r="G140">
            <v>0</v>
          </cell>
        </row>
        <row r="141">
          <cell r="A141" t="str">
            <v>34197U</v>
          </cell>
          <cell r="B141">
            <v>34197</v>
          </cell>
          <cell r="C141" t="str">
            <v>U</v>
          </cell>
          <cell r="D141" t="str">
            <v>Vrouwenopvang</v>
          </cell>
          <cell r="E141">
            <v>2023</v>
          </cell>
          <cell r="F141">
            <v>2099</v>
          </cell>
          <cell r="G141">
            <v>0</v>
          </cell>
        </row>
        <row r="142">
          <cell r="A142" t="str">
            <v>34198U</v>
          </cell>
          <cell r="B142">
            <v>34198</v>
          </cell>
          <cell r="C142" t="str">
            <v>U</v>
          </cell>
          <cell r="D142" t="str">
            <v>Verslaving (maatschappelijke opvang)</v>
          </cell>
          <cell r="E142">
            <v>2023</v>
          </cell>
          <cell r="F142">
            <v>2099</v>
          </cell>
          <cell r="G142">
            <v>0</v>
          </cell>
        </row>
        <row r="143">
          <cell r="A143" t="str">
            <v>34199U</v>
          </cell>
          <cell r="B143">
            <v>34199</v>
          </cell>
          <cell r="C143" t="str">
            <v>U</v>
          </cell>
          <cell r="D143" t="str">
            <v>Tijdelijk verblijf (logeren)</v>
          </cell>
          <cell r="E143">
            <v>2023</v>
          </cell>
          <cell r="F143">
            <v>2099</v>
          </cell>
          <cell r="G143">
            <v>0</v>
          </cell>
        </row>
        <row r="144">
          <cell r="A144" t="str">
            <v>34200I</v>
          </cell>
          <cell r="B144">
            <v>34200</v>
          </cell>
          <cell r="C144" t="str">
            <v>I</v>
          </cell>
          <cell r="D144" t="str">
            <v>Inkomsten boetes</v>
          </cell>
          <cell r="E144">
            <v>2016</v>
          </cell>
          <cell r="F144">
            <v>2099</v>
          </cell>
          <cell r="G144">
            <v>0</v>
          </cell>
        </row>
        <row r="145">
          <cell r="A145" t="str">
            <v>34201I</v>
          </cell>
          <cell r="B145">
            <v>34201</v>
          </cell>
          <cell r="C145" t="str">
            <v>I</v>
          </cell>
          <cell r="D145" t="str">
            <v>Eigen bijdrage</v>
          </cell>
          <cell r="E145">
            <v>2016</v>
          </cell>
          <cell r="F145">
            <v>2099</v>
          </cell>
          <cell r="G145">
            <v>0</v>
          </cell>
        </row>
        <row r="146">
          <cell r="A146" t="str">
            <v>34202I</v>
          </cell>
          <cell r="B146">
            <v>34202</v>
          </cell>
          <cell r="C146" t="str">
            <v>I</v>
          </cell>
          <cell r="D146" t="str">
            <v>BBZ levensonderhoud gevestigde zelfstandigen</v>
          </cell>
          <cell r="E146">
            <v>2020</v>
          </cell>
          <cell r="F146">
            <v>2099</v>
          </cell>
          <cell r="G146">
            <v>0</v>
          </cell>
        </row>
        <row r="147">
          <cell r="A147" t="str">
            <v>34203I</v>
          </cell>
          <cell r="B147">
            <v>34203</v>
          </cell>
          <cell r="C147" t="str">
            <v>I</v>
          </cell>
          <cell r="D147" t="str">
            <v>Kapitaalverstrekking starters en gevestigden</v>
          </cell>
          <cell r="E147">
            <v>2020</v>
          </cell>
          <cell r="F147">
            <v>2099</v>
          </cell>
          <cell r="G147">
            <v>0</v>
          </cell>
        </row>
        <row r="148">
          <cell r="A148" t="str">
            <v>35100U</v>
          </cell>
          <cell r="B148">
            <v>35100</v>
          </cell>
          <cell r="C148" t="str">
            <v>U</v>
          </cell>
          <cell r="D148" t="str">
            <v>Ingeleend personeel</v>
          </cell>
          <cell r="E148">
            <v>2016</v>
          </cell>
          <cell r="F148">
            <v>2099</v>
          </cell>
          <cell r="G148">
            <v>0</v>
          </cell>
        </row>
        <row r="149">
          <cell r="A149" t="str">
            <v>35101U</v>
          </cell>
          <cell r="B149">
            <v>35101</v>
          </cell>
          <cell r="C149" t="str">
            <v>U</v>
          </cell>
          <cell r="D149" t="str">
            <v>Ingeleend personeel normering</v>
          </cell>
          <cell r="E149">
            <v>2017</v>
          </cell>
          <cell r="F149">
            <v>2099</v>
          </cell>
          <cell r="G149">
            <v>0</v>
          </cell>
        </row>
        <row r="150">
          <cell r="A150" t="str">
            <v>35102U</v>
          </cell>
          <cell r="B150">
            <v>35102</v>
          </cell>
          <cell r="C150" t="str">
            <v>U</v>
          </cell>
          <cell r="D150" t="str">
            <v xml:space="preserve">(Extra) inhuurkosten COVID-19 _x000D_
</v>
          </cell>
          <cell r="E150">
            <v>2020</v>
          </cell>
          <cell r="F150">
            <v>2099</v>
          </cell>
          <cell r="G150">
            <v>0</v>
          </cell>
        </row>
        <row r="151">
          <cell r="A151" t="str">
            <v>35103U</v>
          </cell>
          <cell r="B151">
            <v>35103</v>
          </cell>
          <cell r="C151" t="str">
            <v>U</v>
          </cell>
          <cell r="D151" t="str">
            <v>Ingeleend personeel i.v.m. ziekte</v>
          </cell>
          <cell r="E151">
            <v>2021</v>
          </cell>
          <cell r="F151">
            <v>2099</v>
          </cell>
          <cell r="G151">
            <v>0</v>
          </cell>
        </row>
        <row r="152">
          <cell r="A152" t="str">
            <v>35104U</v>
          </cell>
          <cell r="B152">
            <v>35104</v>
          </cell>
          <cell r="C152" t="str">
            <v>U</v>
          </cell>
          <cell r="D152" t="str">
            <v>Ingeleend personeel overig (geen P-budget)</v>
          </cell>
          <cell r="E152">
            <v>2021</v>
          </cell>
          <cell r="F152">
            <v>2099</v>
          </cell>
          <cell r="G152">
            <v>0</v>
          </cell>
        </row>
        <row r="153">
          <cell r="A153" t="str">
            <v>35105U</v>
          </cell>
          <cell r="B153">
            <v>35105</v>
          </cell>
          <cell r="C153" t="str">
            <v>U</v>
          </cell>
          <cell r="D153" t="str">
            <v>Organisatie ontwikkeling (inhuur)</v>
          </cell>
          <cell r="E153">
            <v>2021</v>
          </cell>
          <cell r="F153">
            <v>2099</v>
          </cell>
          <cell r="G153">
            <v>0</v>
          </cell>
        </row>
        <row r="154">
          <cell r="A154" t="str">
            <v>35106U</v>
          </cell>
          <cell r="B154">
            <v>35106</v>
          </cell>
          <cell r="C154" t="str">
            <v>U</v>
          </cell>
          <cell r="D154" t="str">
            <v>Inhuur i.v.m. vluchtelingen Oekraïne</v>
          </cell>
          <cell r="E154">
            <v>2022</v>
          </cell>
          <cell r="F154">
            <v>2099</v>
          </cell>
          <cell r="G154">
            <v>0</v>
          </cell>
        </row>
        <row r="155">
          <cell r="A155" t="str">
            <v>35107U</v>
          </cell>
          <cell r="B155">
            <v>35107</v>
          </cell>
          <cell r="C155" t="str">
            <v>U</v>
          </cell>
          <cell r="D155" t="str">
            <v>Flexibele schil - NIET OP BOEKEN!!</v>
          </cell>
          <cell r="E155">
            <v>2025</v>
          </cell>
          <cell r="F155">
            <v>2099</v>
          </cell>
          <cell r="G155">
            <v>0</v>
          </cell>
        </row>
        <row r="156">
          <cell r="A156" t="str">
            <v>35200I</v>
          </cell>
          <cell r="B156">
            <v>35200</v>
          </cell>
          <cell r="C156" t="str">
            <v>I</v>
          </cell>
          <cell r="D156" t="str">
            <v>Uitgeleend personeel</v>
          </cell>
          <cell r="E156">
            <v>2016</v>
          </cell>
          <cell r="F156">
            <v>2099</v>
          </cell>
          <cell r="G156">
            <v>0</v>
          </cell>
        </row>
        <row r="157">
          <cell r="A157" t="str">
            <v>36000I</v>
          </cell>
          <cell r="B157">
            <v>36000</v>
          </cell>
          <cell r="C157" t="str">
            <v>I</v>
          </cell>
          <cell r="D157" t="str">
            <v>Huren</v>
          </cell>
          <cell r="E157">
            <v>2016</v>
          </cell>
          <cell r="F157">
            <v>2099</v>
          </cell>
          <cell r="G157">
            <v>0</v>
          </cell>
        </row>
        <row r="158">
          <cell r="A158" t="str">
            <v>36001I</v>
          </cell>
          <cell r="B158">
            <v>36001</v>
          </cell>
          <cell r="C158" t="str">
            <v>I</v>
          </cell>
          <cell r="D158" t="str">
            <v>Huren binnensportaccommodaties</v>
          </cell>
          <cell r="E158">
            <v>2017</v>
          </cell>
          <cell r="F158">
            <v>2099</v>
          </cell>
          <cell r="G158">
            <v>0</v>
          </cell>
        </row>
        <row r="159">
          <cell r="A159" t="str">
            <v>36001U</v>
          </cell>
          <cell r="B159">
            <v>36001</v>
          </cell>
          <cell r="C159" t="str">
            <v>U</v>
          </cell>
          <cell r="D159" t="str">
            <v>Huren binnensportaccommodaties</v>
          </cell>
          <cell r="E159">
            <v>2017</v>
          </cell>
          <cell r="F159">
            <v>2017</v>
          </cell>
          <cell r="G159">
            <v>1</v>
          </cell>
        </row>
        <row r="160">
          <cell r="A160" t="str">
            <v>36002I</v>
          </cell>
          <cell r="B160">
            <v>36002</v>
          </cell>
          <cell r="C160" t="str">
            <v>I</v>
          </cell>
          <cell r="D160" t="str">
            <v>Huren buitensportaccommodaties</v>
          </cell>
          <cell r="E160">
            <v>2017</v>
          </cell>
          <cell r="F160">
            <v>2099</v>
          </cell>
          <cell r="G160">
            <v>0</v>
          </cell>
        </row>
        <row r="161">
          <cell r="A161" t="str">
            <v>36010I</v>
          </cell>
          <cell r="B161">
            <v>36010</v>
          </cell>
          <cell r="C161" t="str">
            <v>I</v>
          </cell>
          <cell r="D161" t="str">
            <v>Huren buitensport COVID-19</v>
          </cell>
          <cell r="E161">
            <v>2020</v>
          </cell>
          <cell r="F161">
            <v>2099</v>
          </cell>
          <cell r="G161">
            <v>0</v>
          </cell>
        </row>
        <row r="162">
          <cell r="A162" t="str">
            <v>36011I</v>
          </cell>
          <cell r="B162">
            <v>36011</v>
          </cell>
          <cell r="C162" t="str">
            <v>I</v>
          </cell>
          <cell r="D162" t="str">
            <v>Huren binnensportaccommodaties COVID-19</v>
          </cell>
          <cell r="E162">
            <v>2020</v>
          </cell>
          <cell r="F162">
            <v>2099</v>
          </cell>
          <cell r="G162">
            <v>0</v>
          </cell>
        </row>
        <row r="163">
          <cell r="A163" t="str">
            <v>36012I</v>
          </cell>
          <cell r="B163">
            <v>36012</v>
          </cell>
          <cell r="C163" t="str">
            <v>I</v>
          </cell>
          <cell r="D163" t="str">
            <v>Huren COVID-19</v>
          </cell>
          <cell r="E163">
            <v>2020</v>
          </cell>
          <cell r="F163">
            <v>2099</v>
          </cell>
          <cell r="G163">
            <v>0</v>
          </cell>
        </row>
        <row r="164">
          <cell r="A164" t="str">
            <v>37000I</v>
          </cell>
          <cell r="B164">
            <v>37000</v>
          </cell>
          <cell r="C164" t="str">
            <v>I</v>
          </cell>
          <cell r="D164" t="str">
            <v>Leges</v>
          </cell>
          <cell r="E164">
            <v>2016</v>
          </cell>
          <cell r="F164">
            <v>2099</v>
          </cell>
          <cell r="G164">
            <v>0</v>
          </cell>
        </row>
        <row r="165">
          <cell r="A165" t="str">
            <v>37001I</v>
          </cell>
          <cell r="B165">
            <v>37001</v>
          </cell>
          <cell r="C165" t="str">
            <v>I</v>
          </cell>
          <cell r="D165" t="str">
            <v>Inkomsten sponsoring onderhoud rotondes</v>
          </cell>
          <cell r="E165">
            <v>2016</v>
          </cell>
          <cell r="F165">
            <v>2099</v>
          </cell>
          <cell r="G165">
            <v>0</v>
          </cell>
        </row>
        <row r="166">
          <cell r="A166" t="str">
            <v>37002I</v>
          </cell>
          <cell r="B166">
            <v>37002</v>
          </cell>
          <cell r="C166" t="str">
            <v>I</v>
          </cell>
          <cell r="D166" t="str">
            <v>Afvalstoffenheffing</v>
          </cell>
          <cell r="E166">
            <v>2016</v>
          </cell>
          <cell r="F166">
            <v>2099</v>
          </cell>
          <cell r="G166">
            <v>0</v>
          </cell>
        </row>
        <row r="167">
          <cell r="A167" t="str">
            <v>37003I</v>
          </cell>
          <cell r="B167">
            <v>37003</v>
          </cell>
          <cell r="C167" t="str">
            <v>I</v>
          </cell>
          <cell r="D167" t="str">
            <v>Rest afvalzakken</v>
          </cell>
          <cell r="E167">
            <v>2016</v>
          </cell>
          <cell r="F167">
            <v>2099</v>
          </cell>
          <cell r="G167">
            <v>0</v>
          </cell>
        </row>
        <row r="168">
          <cell r="A168" t="str">
            <v>37004I</v>
          </cell>
          <cell r="B168">
            <v>37004</v>
          </cell>
          <cell r="C168" t="str">
            <v>I</v>
          </cell>
          <cell r="D168" t="str">
            <v>Reinigingsrechten bedrijfsafval</v>
          </cell>
          <cell r="E168">
            <v>2016</v>
          </cell>
          <cell r="F168">
            <v>2099</v>
          </cell>
          <cell r="G168">
            <v>0</v>
          </cell>
        </row>
        <row r="169">
          <cell r="A169" t="str">
            <v>37005I</v>
          </cell>
          <cell r="B169">
            <v>37005</v>
          </cell>
          <cell r="C169" t="str">
            <v>I</v>
          </cell>
          <cell r="D169" t="str">
            <v>GFT afvalzakken</v>
          </cell>
          <cell r="E169">
            <v>2016</v>
          </cell>
          <cell r="F169">
            <v>2099</v>
          </cell>
          <cell r="G169">
            <v>0</v>
          </cell>
        </row>
        <row r="170">
          <cell r="A170" t="str">
            <v>37006I</v>
          </cell>
          <cell r="B170">
            <v>37006</v>
          </cell>
          <cell r="C170" t="str">
            <v>I</v>
          </cell>
          <cell r="D170" t="str">
            <v>PMD afvalzakken</v>
          </cell>
          <cell r="E170">
            <v>2016</v>
          </cell>
          <cell r="F170">
            <v>2099</v>
          </cell>
          <cell r="G170">
            <v>0</v>
          </cell>
        </row>
        <row r="171">
          <cell r="A171" t="str">
            <v>37007I</v>
          </cell>
          <cell r="B171">
            <v>37007</v>
          </cell>
          <cell r="C171" t="str">
            <v>I</v>
          </cell>
          <cell r="D171" t="str">
            <v>Overige baten graven</v>
          </cell>
          <cell r="E171">
            <v>2016</v>
          </cell>
          <cell r="F171">
            <v>2099</v>
          </cell>
          <cell r="G171">
            <v>0</v>
          </cell>
        </row>
        <row r="172">
          <cell r="A172" t="str">
            <v>37008I</v>
          </cell>
          <cell r="B172">
            <v>37008</v>
          </cell>
          <cell r="C172" t="str">
            <v>I</v>
          </cell>
          <cell r="D172" t="str">
            <v>Baten onderhoud graven</v>
          </cell>
          <cell r="E172">
            <v>2016</v>
          </cell>
          <cell r="F172">
            <v>2099</v>
          </cell>
          <cell r="G172">
            <v>0</v>
          </cell>
        </row>
        <row r="173">
          <cell r="A173" t="str">
            <v>37010I</v>
          </cell>
          <cell r="B173">
            <v>37010</v>
          </cell>
          <cell r="C173" t="str">
            <v>I</v>
          </cell>
          <cell r="D173" t="str">
            <v>(Extra) opbrengsten COVID-19</v>
          </cell>
          <cell r="E173">
            <v>2020</v>
          </cell>
          <cell r="F173">
            <v>2099</v>
          </cell>
          <cell r="G173">
            <v>0</v>
          </cell>
        </row>
        <row r="174">
          <cell r="A174" t="str">
            <v>38000I</v>
          </cell>
          <cell r="B174">
            <v>38000</v>
          </cell>
          <cell r="C174" t="str">
            <v>I</v>
          </cell>
          <cell r="D174" t="str">
            <v>Overige goederen en diensten</v>
          </cell>
          <cell r="E174">
            <v>2016</v>
          </cell>
          <cell r="F174">
            <v>2099</v>
          </cell>
          <cell r="G174">
            <v>0</v>
          </cell>
        </row>
        <row r="175">
          <cell r="A175" t="str">
            <v>38000U</v>
          </cell>
          <cell r="B175">
            <v>38000</v>
          </cell>
          <cell r="C175" t="str">
            <v>U</v>
          </cell>
          <cell r="D175" t="str">
            <v>Overige goederen en diensten</v>
          </cell>
          <cell r="E175">
            <v>2016</v>
          </cell>
          <cell r="F175">
            <v>2099</v>
          </cell>
          <cell r="G175">
            <v>0</v>
          </cell>
        </row>
        <row r="176">
          <cell r="A176" t="str">
            <v>38001U</v>
          </cell>
          <cell r="B176">
            <v>38001</v>
          </cell>
          <cell r="C176" t="str">
            <v>U</v>
          </cell>
          <cell r="D176" t="str">
            <v>Kantoorartikelen, drukwerk en abonnementen</v>
          </cell>
          <cell r="E176">
            <v>2016</v>
          </cell>
          <cell r="F176">
            <v>2099</v>
          </cell>
          <cell r="G176">
            <v>0</v>
          </cell>
        </row>
        <row r="177">
          <cell r="A177" t="str">
            <v>38002U</v>
          </cell>
          <cell r="B177">
            <v>38002</v>
          </cell>
          <cell r="C177" t="str">
            <v>U</v>
          </cell>
          <cell r="D177" t="str">
            <v>Accountant</v>
          </cell>
          <cell r="E177">
            <v>2016</v>
          </cell>
          <cell r="F177">
            <v>2099</v>
          </cell>
          <cell r="G177">
            <v>0</v>
          </cell>
        </row>
        <row r="178">
          <cell r="A178" t="str">
            <v>38003I</v>
          </cell>
          <cell r="B178">
            <v>38003</v>
          </cell>
          <cell r="C178" t="str">
            <v>I</v>
          </cell>
          <cell r="D178" t="str">
            <v>Verenigingen van Eigenaren</v>
          </cell>
          <cell r="E178">
            <v>2020</v>
          </cell>
          <cell r="F178">
            <v>2099</v>
          </cell>
          <cell r="G178">
            <v>0</v>
          </cell>
        </row>
        <row r="179">
          <cell r="A179" t="str">
            <v>38003U</v>
          </cell>
          <cell r="B179">
            <v>38003</v>
          </cell>
          <cell r="C179" t="str">
            <v>U</v>
          </cell>
          <cell r="D179" t="str">
            <v>Verenigingen van Eigenaren</v>
          </cell>
          <cell r="E179">
            <v>2016</v>
          </cell>
          <cell r="F179">
            <v>2099</v>
          </cell>
          <cell r="G179">
            <v>0</v>
          </cell>
        </row>
        <row r="180">
          <cell r="A180" t="str">
            <v>38004U</v>
          </cell>
          <cell r="B180">
            <v>38004</v>
          </cell>
          <cell r="C180" t="str">
            <v>U</v>
          </cell>
          <cell r="D180" t="str">
            <v>Reclame lichtmasten en overig</v>
          </cell>
          <cell r="E180">
            <v>2016</v>
          </cell>
          <cell r="F180">
            <v>2099</v>
          </cell>
          <cell r="G180">
            <v>0</v>
          </cell>
        </row>
        <row r="181">
          <cell r="A181" t="str">
            <v>38005I</v>
          </cell>
          <cell r="B181">
            <v>38005</v>
          </cell>
          <cell r="C181" t="str">
            <v>I</v>
          </cell>
          <cell r="D181" t="str">
            <v>Gas, Water en Electra</v>
          </cell>
          <cell r="E181">
            <v>2016</v>
          </cell>
          <cell r="F181">
            <v>2099</v>
          </cell>
          <cell r="G181">
            <v>0</v>
          </cell>
        </row>
        <row r="182">
          <cell r="A182" t="str">
            <v>38005U</v>
          </cell>
          <cell r="B182">
            <v>38005</v>
          </cell>
          <cell r="C182" t="str">
            <v>U</v>
          </cell>
          <cell r="D182" t="str">
            <v>Gas, Water en Electra</v>
          </cell>
          <cell r="E182">
            <v>2016</v>
          </cell>
          <cell r="F182">
            <v>2099</v>
          </cell>
          <cell r="G182">
            <v>0</v>
          </cell>
        </row>
        <row r="183">
          <cell r="A183" t="str">
            <v>38006I</v>
          </cell>
          <cell r="B183">
            <v>38006</v>
          </cell>
          <cell r="C183" t="str">
            <v>I</v>
          </cell>
          <cell r="D183" t="str">
            <v>Opbrengsten parkeerfaciliteiten</v>
          </cell>
          <cell r="E183">
            <v>2016</v>
          </cell>
          <cell r="F183">
            <v>2099</v>
          </cell>
          <cell r="G183">
            <v>0</v>
          </cell>
        </row>
        <row r="184">
          <cell r="A184" t="str">
            <v>38007I</v>
          </cell>
          <cell r="B184">
            <v>38007</v>
          </cell>
          <cell r="C184" t="str">
            <v>I</v>
          </cell>
          <cell r="D184" t="str">
            <v>Dagelijks onderhoud</v>
          </cell>
          <cell r="E184">
            <v>2017</v>
          </cell>
          <cell r="F184">
            <v>2099</v>
          </cell>
          <cell r="G184">
            <v>0</v>
          </cell>
        </row>
        <row r="185">
          <cell r="A185" t="str">
            <v>38007U</v>
          </cell>
          <cell r="B185">
            <v>38007</v>
          </cell>
          <cell r="C185" t="str">
            <v>U</v>
          </cell>
          <cell r="D185" t="str">
            <v>Dagelijks onderhoud</v>
          </cell>
          <cell r="E185">
            <v>2016</v>
          </cell>
          <cell r="F185">
            <v>2099</v>
          </cell>
          <cell r="G185">
            <v>0</v>
          </cell>
        </row>
        <row r="186">
          <cell r="A186" t="str">
            <v>38008I</v>
          </cell>
          <cell r="B186">
            <v>38008</v>
          </cell>
          <cell r="C186" t="str">
            <v>I</v>
          </cell>
          <cell r="D186" t="str">
            <v>Schoonhouden</v>
          </cell>
          <cell r="E186">
            <v>2024</v>
          </cell>
          <cell r="F186">
            <v>2099</v>
          </cell>
          <cell r="G186">
            <v>0</v>
          </cell>
        </row>
        <row r="187">
          <cell r="A187" t="str">
            <v>38008U</v>
          </cell>
          <cell r="B187">
            <v>38008</v>
          </cell>
          <cell r="C187" t="str">
            <v>U</v>
          </cell>
          <cell r="D187" t="str">
            <v>Schoonhouden</v>
          </cell>
          <cell r="E187">
            <v>2016</v>
          </cell>
          <cell r="F187">
            <v>2099</v>
          </cell>
          <cell r="G187">
            <v>0</v>
          </cell>
        </row>
        <row r="188">
          <cell r="A188" t="str">
            <v>38009U</v>
          </cell>
          <cell r="B188">
            <v>38009</v>
          </cell>
          <cell r="C188" t="str">
            <v>U</v>
          </cell>
          <cell r="D188" t="str">
            <v>Communicatiemiddelen</v>
          </cell>
          <cell r="E188">
            <v>2016</v>
          </cell>
          <cell r="F188">
            <v>2099</v>
          </cell>
          <cell r="G188">
            <v>0</v>
          </cell>
        </row>
        <row r="189">
          <cell r="A189" t="str">
            <v>38010U</v>
          </cell>
          <cell r="B189">
            <v>38010</v>
          </cell>
          <cell r="C189" t="str">
            <v>U</v>
          </cell>
          <cell r="D189" t="str">
            <v>Uitbesteed werk</v>
          </cell>
          <cell r="E189">
            <v>2016</v>
          </cell>
          <cell r="F189">
            <v>2099</v>
          </cell>
          <cell r="G189">
            <v>0</v>
          </cell>
        </row>
        <row r="190">
          <cell r="A190" t="str">
            <v>38011U</v>
          </cell>
          <cell r="B190">
            <v>38011</v>
          </cell>
          <cell r="C190" t="str">
            <v>U</v>
          </cell>
          <cell r="D190" t="str">
            <v>Verzekeringen</v>
          </cell>
          <cell r="E190">
            <v>2016</v>
          </cell>
          <cell r="F190">
            <v>2099</v>
          </cell>
          <cell r="G190">
            <v>0</v>
          </cell>
        </row>
        <row r="191">
          <cell r="A191" t="str">
            <v>38012U</v>
          </cell>
          <cell r="B191">
            <v>38012</v>
          </cell>
          <cell r="C191" t="str">
            <v>U</v>
          </cell>
          <cell r="D191" t="str">
            <v>Vergoedingen</v>
          </cell>
          <cell r="E191">
            <v>2016</v>
          </cell>
          <cell r="F191">
            <v>2099</v>
          </cell>
          <cell r="G191">
            <v>0</v>
          </cell>
        </row>
        <row r="192">
          <cell r="A192" t="str">
            <v>38013U</v>
          </cell>
          <cell r="B192">
            <v>38013</v>
          </cell>
          <cell r="C192" t="str">
            <v>U</v>
          </cell>
          <cell r="D192" t="str">
            <v>Huur en transport Bouw en Sloop afval</v>
          </cell>
          <cell r="E192">
            <v>2016</v>
          </cell>
          <cell r="F192">
            <v>2099</v>
          </cell>
          <cell r="G192">
            <v>0</v>
          </cell>
        </row>
        <row r="193">
          <cell r="A193" t="str">
            <v>38014U</v>
          </cell>
          <cell r="B193">
            <v>38014</v>
          </cell>
          <cell r="C193" t="str">
            <v>U</v>
          </cell>
          <cell r="D193" t="str">
            <v>Huur en transport groencontainers</v>
          </cell>
          <cell r="E193">
            <v>2016</v>
          </cell>
          <cell r="F193">
            <v>2099</v>
          </cell>
          <cell r="G193">
            <v>0</v>
          </cell>
        </row>
        <row r="194">
          <cell r="A194" t="str">
            <v>38015U</v>
          </cell>
          <cell r="B194">
            <v>38015</v>
          </cell>
          <cell r="C194" t="str">
            <v>U</v>
          </cell>
          <cell r="D194" t="str">
            <v>Huur en transport grof hh afval containers</v>
          </cell>
          <cell r="E194">
            <v>2016</v>
          </cell>
          <cell r="F194">
            <v>2099</v>
          </cell>
          <cell r="G194">
            <v>0</v>
          </cell>
        </row>
        <row r="195">
          <cell r="A195" t="str">
            <v>38016U</v>
          </cell>
          <cell r="B195">
            <v>38016</v>
          </cell>
          <cell r="C195" t="str">
            <v>U</v>
          </cell>
          <cell r="D195" t="str">
            <v>Huur en transport restafvalcontainers</v>
          </cell>
          <cell r="E195">
            <v>2016</v>
          </cell>
          <cell r="F195">
            <v>2099</v>
          </cell>
          <cell r="G195">
            <v>0</v>
          </cell>
        </row>
        <row r="196">
          <cell r="A196" t="str">
            <v>38017U</v>
          </cell>
          <cell r="B196">
            <v>38017</v>
          </cell>
          <cell r="C196" t="str">
            <v>U</v>
          </cell>
          <cell r="D196" t="str">
            <v>Huur en transport papiercontainers</v>
          </cell>
          <cell r="E196">
            <v>2016</v>
          </cell>
          <cell r="F196">
            <v>2099</v>
          </cell>
          <cell r="G196">
            <v>0</v>
          </cell>
        </row>
        <row r="197">
          <cell r="A197" t="str">
            <v>38018I</v>
          </cell>
          <cell r="B197">
            <v>38018</v>
          </cell>
          <cell r="C197" t="str">
            <v>I</v>
          </cell>
          <cell r="D197" t="str">
            <v>Poorttarief (bouw/sloop KWD, BSA en tuingroen)</v>
          </cell>
          <cell r="E197">
            <v>2016</v>
          </cell>
          <cell r="F197">
            <v>2099</v>
          </cell>
          <cell r="G197">
            <v>0</v>
          </cell>
        </row>
        <row r="198">
          <cell r="A198" t="str">
            <v>38019I</v>
          </cell>
          <cell r="B198">
            <v>38019</v>
          </cell>
          <cell r="C198" t="str">
            <v>I</v>
          </cell>
          <cell r="D198" t="str">
            <v>Verhuur mini- en ondergrondse containers</v>
          </cell>
          <cell r="E198">
            <v>2016</v>
          </cell>
          <cell r="F198">
            <v>2099</v>
          </cell>
          <cell r="G198">
            <v>0</v>
          </cell>
        </row>
        <row r="199">
          <cell r="A199" t="str">
            <v>38020U</v>
          </cell>
          <cell r="B199">
            <v>38020</v>
          </cell>
          <cell r="C199" t="str">
            <v>U</v>
          </cell>
          <cell r="D199" t="str">
            <v>Ondergrondse containers service- en dataonderhoud</v>
          </cell>
          <cell r="E199">
            <v>2016</v>
          </cell>
          <cell r="F199">
            <v>2099</v>
          </cell>
          <cell r="G199">
            <v>0</v>
          </cell>
        </row>
        <row r="200">
          <cell r="A200" t="str">
            <v>38021U</v>
          </cell>
          <cell r="B200">
            <v>38021</v>
          </cell>
          <cell r="C200" t="str">
            <v>U</v>
          </cell>
          <cell r="D200" t="str">
            <v>Huur bovengrondse containers</v>
          </cell>
          <cell r="E200">
            <v>2016</v>
          </cell>
          <cell r="F200">
            <v>2099</v>
          </cell>
          <cell r="G200">
            <v>0</v>
          </cell>
        </row>
        <row r="201">
          <cell r="A201" t="str">
            <v>38022U</v>
          </cell>
          <cell r="B201">
            <v>38022</v>
          </cell>
          <cell r="C201" t="str">
            <v>U</v>
          </cell>
          <cell r="D201" t="str">
            <v>Tuingroendepots</v>
          </cell>
          <cell r="E201">
            <v>2016</v>
          </cell>
          <cell r="F201">
            <v>2099</v>
          </cell>
          <cell r="G201">
            <v>0</v>
          </cell>
        </row>
        <row r="202">
          <cell r="A202" t="str">
            <v>38023U</v>
          </cell>
          <cell r="B202">
            <v>38023</v>
          </cell>
          <cell r="C202" t="str">
            <v>U</v>
          </cell>
          <cell r="D202" t="str">
            <v>Aanschaf, onderhoud minicontainers en afvalpassen</v>
          </cell>
          <cell r="E202">
            <v>2016</v>
          </cell>
          <cell r="F202">
            <v>2099</v>
          </cell>
          <cell r="G202">
            <v>0</v>
          </cell>
        </row>
        <row r="203">
          <cell r="A203" t="str">
            <v>38024U</v>
          </cell>
          <cell r="B203">
            <v>38024</v>
          </cell>
          <cell r="C203" t="str">
            <v>U</v>
          </cell>
          <cell r="D203" t="str">
            <v>Rekenkamer</v>
          </cell>
          <cell r="E203">
            <v>2016</v>
          </cell>
          <cell r="F203">
            <v>2099</v>
          </cell>
          <cell r="G203">
            <v>0</v>
          </cell>
        </row>
        <row r="204">
          <cell r="A204" t="str">
            <v>38025U</v>
          </cell>
          <cell r="B204">
            <v>38025</v>
          </cell>
          <cell r="C204" t="str">
            <v>U</v>
          </cell>
          <cell r="D204" t="str">
            <v>Hondenpoep (beleid en onderhoud)</v>
          </cell>
          <cell r="E204">
            <v>2016</v>
          </cell>
          <cell r="F204">
            <v>2099</v>
          </cell>
          <cell r="G204">
            <v>0</v>
          </cell>
        </row>
        <row r="205">
          <cell r="A205" t="str">
            <v>38026U</v>
          </cell>
          <cell r="B205">
            <v>38026</v>
          </cell>
          <cell r="C205" t="str">
            <v>U</v>
          </cell>
          <cell r="D205" t="str">
            <v>Onderhoud bermen en sloten</v>
          </cell>
          <cell r="E205">
            <v>2016</v>
          </cell>
          <cell r="F205">
            <v>2099</v>
          </cell>
          <cell r="G205">
            <v>0</v>
          </cell>
        </row>
        <row r="206">
          <cell r="A206" t="str">
            <v>38027U</v>
          </cell>
          <cell r="B206">
            <v>38027</v>
          </cell>
          <cell r="C206" t="str">
            <v>U</v>
          </cell>
          <cell r="D206" t="str">
            <v>Onderhoud abri s, uurwerken etc.</v>
          </cell>
          <cell r="E206">
            <v>2016</v>
          </cell>
          <cell r="F206">
            <v>2099</v>
          </cell>
          <cell r="G206">
            <v>0</v>
          </cell>
        </row>
        <row r="207">
          <cell r="A207" t="str">
            <v>38028U</v>
          </cell>
          <cell r="B207">
            <v>38028</v>
          </cell>
          <cell r="C207" t="str">
            <v>U</v>
          </cell>
          <cell r="D207" t="str">
            <v>Onderhoud brandkranen</v>
          </cell>
          <cell r="E207">
            <v>2016</v>
          </cell>
          <cell r="F207">
            <v>2099</v>
          </cell>
          <cell r="G207">
            <v>0</v>
          </cell>
        </row>
        <row r="208">
          <cell r="A208" t="str">
            <v>38029U</v>
          </cell>
          <cell r="B208">
            <v>38029</v>
          </cell>
          <cell r="C208" t="str">
            <v>U</v>
          </cell>
          <cell r="D208" t="str">
            <v>Schouwen sloten en Gas, Water en Electragangen</v>
          </cell>
          <cell r="E208">
            <v>2016</v>
          </cell>
          <cell r="F208">
            <v>2099</v>
          </cell>
          <cell r="G208">
            <v>0</v>
          </cell>
        </row>
        <row r="209">
          <cell r="A209" t="str">
            <v>38030U</v>
          </cell>
          <cell r="B209">
            <v>38030</v>
          </cell>
          <cell r="C209" t="str">
            <v>U</v>
          </cell>
          <cell r="D209" t="str">
            <v>Inspectie en onderzoeksactiviteiten</v>
          </cell>
          <cell r="E209">
            <v>2016</v>
          </cell>
          <cell r="F209">
            <v>2099</v>
          </cell>
          <cell r="G209">
            <v>0</v>
          </cell>
        </row>
        <row r="210">
          <cell r="A210" t="str">
            <v>38031U</v>
          </cell>
          <cell r="B210">
            <v>38031</v>
          </cell>
          <cell r="C210" t="str">
            <v>U</v>
          </cell>
          <cell r="D210" t="str">
            <v>Hardware</v>
          </cell>
          <cell r="E210">
            <v>2016</v>
          </cell>
          <cell r="F210">
            <v>2099</v>
          </cell>
          <cell r="G210">
            <v>0</v>
          </cell>
        </row>
        <row r="211">
          <cell r="A211" t="str">
            <v>38032U</v>
          </cell>
          <cell r="B211">
            <v>38032</v>
          </cell>
          <cell r="C211" t="str">
            <v>U</v>
          </cell>
          <cell r="D211" t="str">
            <v>Software</v>
          </cell>
          <cell r="E211">
            <v>2016</v>
          </cell>
          <cell r="F211">
            <v>2099</v>
          </cell>
          <cell r="G211">
            <v>0</v>
          </cell>
        </row>
        <row r="212">
          <cell r="A212" t="str">
            <v>38033U</v>
          </cell>
          <cell r="B212">
            <v>38033</v>
          </cell>
          <cell r="C212" t="str">
            <v>U</v>
          </cell>
          <cell r="D212" t="str">
            <v>Actualiseren omgevingsvisie en omgevingsplan</v>
          </cell>
          <cell r="E212">
            <v>2016</v>
          </cell>
          <cell r="F212">
            <v>2099</v>
          </cell>
          <cell r="G212">
            <v>0</v>
          </cell>
        </row>
        <row r="213">
          <cell r="A213" t="str">
            <v>38034I</v>
          </cell>
          <cell r="B213">
            <v>38034</v>
          </cell>
          <cell r="C213" t="str">
            <v>I</v>
          </cell>
          <cell r="D213" t="str">
            <v>Heffing en invordering</v>
          </cell>
          <cell r="E213">
            <v>2016</v>
          </cell>
          <cell r="F213">
            <v>2099</v>
          </cell>
          <cell r="G213">
            <v>0</v>
          </cell>
        </row>
        <row r="214">
          <cell r="A214" t="str">
            <v>38034U</v>
          </cell>
          <cell r="B214">
            <v>38034</v>
          </cell>
          <cell r="C214" t="str">
            <v>U</v>
          </cell>
          <cell r="D214" t="str">
            <v>Heffing en invordering</v>
          </cell>
          <cell r="E214">
            <v>2016</v>
          </cell>
          <cell r="F214">
            <v>2099</v>
          </cell>
          <cell r="G214">
            <v>0</v>
          </cell>
        </row>
        <row r="215">
          <cell r="A215" t="str">
            <v>38035U</v>
          </cell>
          <cell r="B215">
            <v>38035</v>
          </cell>
          <cell r="C215" t="str">
            <v>U</v>
          </cell>
          <cell r="D215" t="str">
            <v>Aankoop beeldende kunst</v>
          </cell>
          <cell r="E215">
            <v>2016</v>
          </cell>
          <cell r="F215">
            <v>2099</v>
          </cell>
          <cell r="G215">
            <v>0</v>
          </cell>
        </row>
        <row r="216">
          <cell r="A216" t="str">
            <v>38036I</v>
          </cell>
          <cell r="B216">
            <v>38036</v>
          </cell>
          <cell r="C216" t="str">
            <v>I</v>
          </cell>
          <cell r="D216" t="str">
            <v>Opbr. Fisc. Parkeerboetes</v>
          </cell>
          <cell r="E216">
            <v>2016</v>
          </cell>
          <cell r="F216">
            <v>2099</v>
          </cell>
          <cell r="G216">
            <v>0</v>
          </cell>
        </row>
        <row r="217">
          <cell r="A217" t="str">
            <v>38037U</v>
          </cell>
          <cell r="B217">
            <v>38037</v>
          </cell>
          <cell r="C217" t="str">
            <v>U</v>
          </cell>
          <cell r="D217" t="str">
            <v>Kosten historisch archief</v>
          </cell>
          <cell r="E217">
            <v>2016</v>
          </cell>
          <cell r="F217">
            <v>2099</v>
          </cell>
          <cell r="G217">
            <v>0</v>
          </cell>
        </row>
        <row r="218">
          <cell r="A218" t="str">
            <v>38038U</v>
          </cell>
          <cell r="B218">
            <v>38038</v>
          </cell>
          <cell r="C218" t="str">
            <v>U</v>
          </cell>
          <cell r="D218" t="str">
            <v>Bezwaar en beroep</v>
          </cell>
          <cell r="E218">
            <v>2016</v>
          </cell>
          <cell r="F218">
            <v>2099</v>
          </cell>
          <cell r="G218">
            <v>0</v>
          </cell>
        </row>
        <row r="219">
          <cell r="A219" t="str">
            <v>38039U</v>
          </cell>
          <cell r="B219">
            <v>38039</v>
          </cell>
          <cell r="C219" t="str">
            <v>U</v>
          </cell>
          <cell r="D219" t="str">
            <v>Bewegwijzering en straatnaamborden</v>
          </cell>
          <cell r="E219">
            <v>2016</v>
          </cell>
          <cell r="F219">
            <v>2099</v>
          </cell>
          <cell r="G219">
            <v>0</v>
          </cell>
        </row>
        <row r="220">
          <cell r="A220" t="str">
            <v>38040U</v>
          </cell>
          <cell r="B220">
            <v>38040</v>
          </cell>
          <cell r="C220" t="str">
            <v>U</v>
          </cell>
          <cell r="D220" t="str">
            <v>Verkeersregelinstallaties en matrixborden</v>
          </cell>
          <cell r="E220">
            <v>2016</v>
          </cell>
          <cell r="F220">
            <v>2099</v>
          </cell>
          <cell r="G220">
            <v>0</v>
          </cell>
        </row>
        <row r="221">
          <cell r="A221" t="str">
            <v>38041U</v>
          </cell>
          <cell r="B221">
            <v>38041</v>
          </cell>
          <cell r="C221" t="str">
            <v>U</v>
          </cell>
          <cell r="D221" t="str">
            <v>Communicatiebeleid tbv raad</v>
          </cell>
          <cell r="E221">
            <v>2016</v>
          </cell>
          <cell r="F221">
            <v>2099</v>
          </cell>
          <cell r="G221">
            <v>0</v>
          </cell>
        </row>
        <row r="222">
          <cell r="A222" t="str">
            <v>38042U</v>
          </cell>
          <cell r="B222">
            <v>38042</v>
          </cell>
          <cell r="C222" t="str">
            <v>U</v>
          </cell>
          <cell r="D222" t="str">
            <v>Onderhoud bomen</v>
          </cell>
          <cell r="E222">
            <v>2017</v>
          </cell>
          <cell r="F222">
            <v>2099</v>
          </cell>
          <cell r="G222">
            <v>0</v>
          </cell>
        </row>
        <row r="223">
          <cell r="A223" t="str">
            <v>38043U</v>
          </cell>
          <cell r="B223">
            <v>38043</v>
          </cell>
          <cell r="C223" t="str">
            <v>U</v>
          </cell>
          <cell r="D223" t="str">
            <v>Dagelijks onderhoud FSP</v>
          </cell>
          <cell r="E223">
            <v>2017</v>
          </cell>
          <cell r="F223">
            <v>2099</v>
          </cell>
          <cell r="G223">
            <v>0</v>
          </cell>
        </row>
        <row r="224">
          <cell r="A224" t="str">
            <v>38044U</v>
          </cell>
          <cell r="B224">
            <v>38044</v>
          </cell>
          <cell r="C224" t="str">
            <v>U</v>
          </cell>
          <cell r="D224" t="str">
            <v>Dagelijks onderhoud zonnepanelen</v>
          </cell>
          <cell r="E224">
            <v>2020</v>
          </cell>
          <cell r="F224">
            <v>2099</v>
          </cell>
          <cell r="G224">
            <v>0</v>
          </cell>
        </row>
        <row r="225">
          <cell r="A225" t="str">
            <v>38047U</v>
          </cell>
          <cell r="B225">
            <v>38047</v>
          </cell>
          <cell r="C225" t="str">
            <v>U</v>
          </cell>
          <cell r="D225" t="str">
            <v>Beheer serverruimte</v>
          </cell>
          <cell r="E225">
            <v>2020</v>
          </cell>
          <cell r="F225">
            <v>2099</v>
          </cell>
          <cell r="G225">
            <v>0</v>
          </cell>
        </row>
        <row r="226">
          <cell r="A226" t="str">
            <v>38049I</v>
          </cell>
          <cell r="B226">
            <v>38049</v>
          </cell>
          <cell r="C226" t="str">
            <v>I</v>
          </cell>
          <cell r="D226" t="str">
            <v>Gebruiksvergoeding full-service werkplekken</v>
          </cell>
          <cell r="E226">
            <v>2022</v>
          </cell>
          <cell r="F226">
            <v>2099</v>
          </cell>
          <cell r="G226">
            <v>0</v>
          </cell>
        </row>
        <row r="227">
          <cell r="A227" t="str">
            <v>38050U</v>
          </cell>
          <cell r="B227">
            <v>38050</v>
          </cell>
          <cell r="C227" t="str">
            <v>U</v>
          </cell>
          <cell r="D227" t="str">
            <v>Inrichting tijdelijke huisvesting</v>
          </cell>
          <cell r="E227">
            <v>2018</v>
          </cell>
          <cell r="F227">
            <v>2099</v>
          </cell>
          <cell r="G227">
            <v>0</v>
          </cell>
        </row>
        <row r="228">
          <cell r="A228" t="str">
            <v>38051U</v>
          </cell>
          <cell r="B228">
            <v>38051</v>
          </cell>
          <cell r="C228" t="str">
            <v>U</v>
          </cell>
          <cell r="D228" t="str">
            <v>Verhuisbewegingen</v>
          </cell>
          <cell r="E228">
            <v>2018</v>
          </cell>
          <cell r="F228">
            <v>2099</v>
          </cell>
          <cell r="G228">
            <v>0</v>
          </cell>
        </row>
        <row r="229">
          <cell r="A229" t="str">
            <v>38054U</v>
          </cell>
          <cell r="B229">
            <v>38054</v>
          </cell>
          <cell r="C229" t="str">
            <v>U</v>
          </cell>
          <cell r="D229" t="str">
            <v>Straatwerk en belijning</v>
          </cell>
          <cell r="E229">
            <v>2022</v>
          </cell>
          <cell r="F229">
            <v>2099</v>
          </cell>
          <cell r="G229">
            <v>0</v>
          </cell>
        </row>
        <row r="230">
          <cell r="A230" t="str">
            <v>38070I</v>
          </cell>
          <cell r="B230">
            <v>38070</v>
          </cell>
          <cell r="C230" t="str">
            <v>I</v>
          </cell>
          <cell r="D230" t="str">
            <v>Bijdrage fonds bovenwijks</v>
          </cell>
          <cell r="E230">
            <v>2020</v>
          </cell>
          <cell r="F230">
            <v>2099</v>
          </cell>
          <cell r="G230">
            <v>0</v>
          </cell>
        </row>
        <row r="231">
          <cell r="A231" t="str">
            <v>38091U</v>
          </cell>
          <cell r="B231">
            <v>38091</v>
          </cell>
          <cell r="C231" t="str">
            <v>U</v>
          </cell>
          <cell r="D231" t="str">
            <v>Arbeidsbemiddelingstraj. en onderst. klantmanagers</v>
          </cell>
          <cell r="E231">
            <v>2017</v>
          </cell>
          <cell r="F231">
            <v>2099</v>
          </cell>
          <cell r="G231">
            <v>0</v>
          </cell>
        </row>
        <row r="232">
          <cell r="A232" t="str">
            <v>38092U</v>
          </cell>
          <cell r="B232">
            <v>38092</v>
          </cell>
          <cell r="C232" t="str">
            <v>U</v>
          </cell>
          <cell r="D232" t="str">
            <v>Collectief Vraagafhankelijk Vervoer</v>
          </cell>
          <cell r="E232">
            <v>2017</v>
          </cell>
          <cell r="F232">
            <v>2099</v>
          </cell>
          <cell r="G232">
            <v>0</v>
          </cell>
        </row>
        <row r="233">
          <cell r="A233" t="str">
            <v>38093U</v>
          </cell>
          <cell r="B233">
            <v>38093</v>
          </cell>
          <cell r="C233" t="str">
            <v>U</v>
          </cell>
          <cell r="D233" t="str">
            <v>Ontruimingen</v>
          </cell>
          <cell r="E233">
            <v>2021</v>
          </cell>
          <cell r="F233">
            <v>2099</v>
          </cell>
          <cell r="G233">
            <v>0</v>
          </cell>
        </row>
        <row r="234">
          <cell r="A234" t="str">
            <v>38093I</v>
          </cell>
          <cell r="B234">
            <v>38093</v>
          </cell>
          <cell r="C234" t="str">
            <v>I</v>
          </cell>
          <cell r="D234" t="str">
            <v>Ontruimingen</v>
          </cell>
          <cell r="E234">
            <v>2021</v>
          </cell>
          <cell r="F234">
            <v>2099</v>
          </cell>
          <cell r="G234">
            <v>0</v>
          </cell>
        </row>
        <row r="235">
          <cell r="A235" t="str">
            <v>38094U</v>
          </cell>
          <cell r="B235">
            <v>38094</v>
          </cell>
          <cell r="C235" t="str">
            <v>U</v>
          </cell>
          <cell r="D235" t="str">
            <v>Handhavingskosten</v>
          </cell>
          <cell r="E235">
            <v>2021</v>
          </cell>
          <cell r="F235">
            <v>2099</v>
          </cell>
          <cell r="G235">
            <v>0</v>
          </cell>
        </row>
        <row r="236">
          <cell r="A236" t="str">
            <v>38100U</v>
          </cell>
          <cell r="B236">
            <v>38100</v>
          </cell>
          <cell r="C236" t="str">
            <v>U</v>
          </cell>
          <cell r="D236" t="str">
            <v>Directiebudget</v>
          </cell>
          <cell r="E236">
            <v>2022</v>
          </cell>
          <cell r="F236">
            <v>2099</v>
          </cell>
          <cell r="G236">
            <v>0</v>
          </cell>
        </row>
        <row r="237">
          <cell r="A237" t="str">
            <v>38101U</v>
          </cell>
          <cell r="B237">
            <v>38101</v>
          </cell>
          <cell r="C237" t="str">
            <v>U</v>
          </cell>
          <cell r="D237" t="str">
            <v>Ondernemingsraad</v>
          </cell>
          <cell r="E237">
            <v>2016</v>
          </cell>
          <cell r="F237">
            <v>2099</v>
          </cell>
          <cell r="G237">
            <v>0</v>
          </cell>
        </row>
        <row r="238">
          <cell r="A238" t="str">
            <v>38102U</v>
          </cell>
          <cell r="B238">
            <v>38102</v>
          </cell>
          <cell r="C238" t="str">
            <v>U</v>
          </cell>
          <cell r="D238" t="str">
            <v>Overige personeelskosten</v>
          </cell>
          <cell r="E238">
            <v>2016</v>
          </cell>
          <cell r="F238">
            <v>2099</v>
          </cell>
          <cell r="G238">
            <v>0</v>
          </cell>
        </row>
        <row r="239">
          <cell r="A239" t="str">
            <v>38103U</v>
          </cell>
          <cell r="B239">
            <v>38103</v>
          </cell>
          <cell r="C239" t="str">
            <v>U</v>
          </cell>
          <cell r="D239" t="str">
            <v>Werving en selectie</v>
          </cell>
          <cell r="E239">
            <v>2016</v>
          </cell>
          <cell r="F239">
            <v>2099</v>
          </cell>
          <cell r="G239">
            <v>0</v>
          </cell>
        </row>
        <row r="240">
          <cell r="A240" t="str">
            <v>38104U</v>
          </cell>
          <cell r="B240">
            <v>38104</v>
          </cell>
          <cell r="C240" t="str">
            <v>U</v>
          </cell>
          <cell r="D240" t="str">
            <v>Opleidingen</v>
          </cell>
          <cell r="E240">
            <v>2016</v>
          </cell>
          <cell r="F240">
            <v>2099</v>
          </cell>
          <cell r="G240">
            <v>0</v>
          </cell>
        </row>
        <row r="241">
          <cell r="A241" t="str">
            <v>38105U</v>
          </cell>
          <cell r="B241">
            <v>38105</v>
          </cell>
          <cell r="C241" t="str">
            <v>U</v>
          </cell>
          <cell r="D241" t="str">
            <v>Boeken en abonnementen</v>
          </cell>
          <cell r="E241">
            <v>2016</v>
          </cell>
          <cell r="F241">
            <v>2099</v>
          </cell>
          <cell r="G241">
            <v>0</v>
          </cell>
        </row>
        <row r="242">
          <cell r="A242" t="str">
            <v>38106U</v>
          </cell>
          <cell r="B242">
            <v>38106</v>
          </cell>
          <cell r="C242" t="str">
            <v>U</v>
          </cell>
          <cell r="D242" t="str">
            <v>Inkoop</v>
          </cell>
          <cell r="E242">
            <v>2016</v>
          </cell>
          <cell r="F242">
            <v>2099</v>
          </cell>
          <cell r="G242">
            <v>0</v>
          </cell>
        </row>
        <row r="243">
          <cell r="A243" t="str">
            <v>38107U</v>
          </cell>
          <cell r="B243">
            <v>38107</v>
          </cell>
          <cell r="C243" t="str">
            <v>U</v>
          </cell>
          <cell r="D243" t="str">
            <v>Kosten betalingsverkeer</v>
          </cell>
          <cell r="E243">
            <v>2016</v>
          </cell>
          <cell r="F243">
            <v>2099</v>
          </cell>
          <cell r="G243">
            <v>0</v>
          </cell>
        </row>
        <row r="244">
          <cell r="A244" t="str">
            <v>38108U</v>
          </cell>
          <cell r="B244">
            <v>38108</v>
          </cell>
          <cell r="C244" t="str">
            <v>U</v>
          </cell>
          <cell r="D244" t="str">
            <v>Catering, koffie en thee, lunches</v>
          </cell>
          <cell r="E244">
            <v>2016</v>
          </cell>
          <cell r="F244">
            <v>2099</v>
          </cell>
          <cell r="G244">
            <v>0</v>
          </cell>
        </row>
        <row r="245">
          <cell r="A245" t="str">
            <v>38109U</v>
          </cell>
          <cell r="B245">
            <v>38109</v>
          </cell>
          <cell r="C245" t="str">
            <v>U</v>
          </cell>
          <cell r="D245" t="str">
            <v>Beveiliging</v>
          </cell>
          <cell r="E245">
            <v>2016</v>
          </cell>
          <cell r="F245">
            <v>2099</v>
          </cell>
          <cell r="G245">
            <v>0</v>
          </cell>
        </row>
        <row r="246">
          <cell r="A246" t="str">
            <v>38110U</v>
          </cell>
          <cell r="B246">
            <v>38110</v>
          </cell>
          <cell r="C246" t="str">
            <v>U</v>
          </cell>
          <cell r="D246" t="str">
            <v>Archiefkosten</v>
          </cell>
          <cell r="E246">
            <v>2016</v>
          </cell>
          <cell r="F246">
            <v>2099</v>
          </cell>
          <cell r="G246">
            <v>0</v>
          </cell>
        </row>
        <row r="247">
          <cell r="A247" t="str">
            <v>38111U</v>
          </cell>
          <cell r="B247">
            <v>38111</v>
          </cell>
          <cell r="C247" t="str">
            <v>U</v>
          </cell>
          <cell r="D247" t="str">
            <v>Internet/ Gemnet</v>
          </cell>
          <cell r="E247">
            <v>2016</v>
          </cell>
          <cell r="F247">
            <v>2099</v>
          </cell>
          <cell r="G247">
            <v>0</v>
          </cell>
        </row>
        <row r="248">
          <cell r="A248" t="str">
            <v>38112U</v>
          </cell>
          <cell r="B248">
            <v>38112</v>
          </cell>
          <cell r="C248" t="str">
            <v>U</v>
          </cell>
          <cell r="D248" t="str">
            <v>Laptops</v>
          </cell>
          <cell r="E248">
            <v>2016</v>
          </cell>
          <cell r="F248">
            <v>2099</v>
          </cell>
          <cell r="G248">
            <v>0</v>
          </cell>
        </row>
        <row r="249">
          <cell r="A249" t="str">
            <v>38113U</v>
          </cell>
          <cell r="B249">
            <v>38113</v>
          </cell>
          <cell r="C249" t="str">
            <v>U</v>
          </cell>
          <cell r="D249" t="str">
            <v>Beveiliging, audits, website, netwerk</v>
          </cell>
          <cell r="E249">
            <v>2016</v>
          </cell>
          <cell r="F249">
            <v>2099</v>
          </cell>
          <cell r="G249">
            <v>0</v>
          </cell>
        </row>
        <row r="250">
          <cell r="A250" t="str">
            <v>38114U</v>
          </cell>
          <cell r="B250">
            <v>38114</v>
          </cell>
          <cell r="C250" t="str">
            <v>U</v>
          </cell>
          <cell r="D250" t="str">
            <v>Proces en griffiekosten</v>
          </cell>
          <cell r="E250">
            <v>2016</v>
          </cell>
          <cell r="F250">
            <v>2099</v>
          </cell>
          <cell r="G250">
            <v>0</v>
          </cell>
        </row>
        <row r="251">
          <cell r="A251" t="str">
            <v>38115U</v>
          </cell>
          <cell r="B251">
            <v>38115</v>
          </cell>
          <cell r="C251" t="str">
            <v>U</v>
          </cell>
          <cell r="D251" t="str">
            <v>Onderzoekskosten</v>
          </cell>
          <cell r="E251">
            <v>2016</v>
          </cell>
          <cell r="F251">
            <v>2099</v>
          </cell>
          <cell r="G251">
            <v>0</v>
          </cell>
        </row>
        <row r="252">
          <cell r="A252" t="str">
            <v>38116U</v>
          </cell>
          <cell r="B252">
            <v>38116</v>
          </cell>
          <cell r="C252" t="str">
            <v>U</v>
          </cell>
          <cell r="D252" t="str">
            <v>Presentiegelden</v>
          </cell>
          <cell r="E252">
            <v>2016</v>
          </cell>
          <cell r="F252">
            <v>2099</v>
          </cell>
          <cell r="G252">
            <v>0</v>
          </cell>
        </row>
        <row r="253">
          <cell r="A253" t="str">
            <v>38117U</v>
          </cell>
          <cell r="B253">
            <v>38117</v>
          </cell>
          <cell r="C253" t="str">
            <v>U</v>
          </cell>
          <cell r="D253" t="str">
            <v>Trajectbegeleiding</v>
          </cell>
          <cell r="E253">
            <v>2016</v>
          </cell>
          <cell r="F253">
            <v>2099</v>
          </cell>
          <cell r="G253">
            <v>0</v>
          </cell>
        </row>
        <row r="254">
          <cell r="A254" t="str">
            <v>38118U</v>
          </cell>
          <cell r="B254">
            <v>38118</v>
          </cell>
          <cell r="C254" t="str">
            <v>U</v>
          </cell>
          <cell r="D254" t="str">
            <v>Uitvoeringskosten</v>
          </cell>
          <cell r="E254">
            <v>2016</v>
          </cell>
          <cell r="F254">
            <v>2099</v>
          </cell>
          <cell r="G254">
            <v>0</v>
          </cell>
        </row>
        <row r="255">
          <cell r="A255" t="str">
            <v>38119U</v>
          </cell>
          <cell r="B255">
            <v>38119</v>
          </cell>
          <cell r="C255" t="str">
            <v>U</v>
          </cell>
          <cell r="D255" t="str">
            <v>Doodschouw</v>
          </cell>
          <cell r="E255">
            <v>2016</v>
          </cell>
          <cell r="F255">
            <v>2099</v>
          </cell>
          <cell r="G255">
            <v>0</v>
          </cell>
        </row>
        <row r="256">
          <cell r="A256" t="str">
            <v>38120U</v>
          </cell>
          <cell r="B256">
            <v>38120</v>
          </cell>
          <cell r="C256" t="str">
            <v>U</v>
          </cell>
          <cell r="D256" t="str">
            <v>Advertenties</v>
          </cell>
          <cell r="E256">
            <v>2016</v>
          </cell>
          <cell r="F256">
            <v>2099</v>
          </cell>
          <cell r="G256">
            <v>0</v>
          </cell>
        </row>
        <row r="257">
          <cell r="A257" t="str">
            <v>38121U</v>
          </cell>
          <cell r="B257">
            <v>38121</v>
          </cell>
          <cell r="C257" t="str">
            <v>U</v>
          </cell>
          <cell r="D257" t="str">
            <v>Representatie aan burgers en overige ind. derden</v>
          </cell>
          <cell r="E257">
            <v>2016</v>
          </cell>
          <cell r="F257">
            <v>2099</v>
          </cell>
          <cell r="G257">
            <v>0</v>
          </cell>
        </row>
        <row r="258">
          <cell r="A258" t="str">
            <v>38122U</v>
          </cell>
          <cell r="B258">
            <v>38122</v>
          </cell>
          <cell r="C258" t="str">
            <v>U</v>
          </cell>
          <cell r="D258" t="str">
            <v>Conferenties</v>
          </cell>
          <cell r="E258">
            <v>2016</v>
          </cell>
          <cell r="F258">
            <v>2099</v>
          </cell>
          <cell r="G258">
            <v>0</v>
          </cell>
        </row>
        <row r="259">
          <cell r="A259" t="str">
            <v>38123U</v>
          </cell>
          <cell r="B259">
            <v>38123</v>
          </cell>
          <cell r="C259" t="str">
            <v>U</v>
          </cell>
          <cell r="D259" t="str">
            <v>Onderhoud apparatuur / Installaties</v>
          </cell>
          <cell r="E259">
            <v>2016</v>
          </cell>
          <cell r="F259">
            <v>2099</v>
          </cell>
          <cell r="G259">
            <v>0</v>
          </cell>
        </row>
        <row r="260">
          <cell r="A260" t="str">
            <v>38124U</v>
          </cell>
          <cell r="B260">
            <v>38124</v>
          </cell>
          <cell r="C260" t="str">
            <v>U</v>
          </cell>
          <cell r="D260" t="str">
            <v>Groot onderhoud</v>
          </cell>
          <cell r="E260">
            <v>2017</v>
          </cell>
          <cell r="F260">
            <v>2099</v>
          </cell>
          <cell r="G260">
            <v>0</v>
          </cell>
        </row>
        <row r="261">
          <cell r="A261" t="str">
            <v>38125U</v>
          </cell>
          <cell r="B261">
            <v>38125</v>
          </cell>
          <cell r="C261" t="str">
            <v>U</v>
          </cell>
          <cell r="D261" t="str">
            <v>Collectieve beveiliging</v>
          </cell>
          <cell r="E261">
            <v>2016</v>
          </cell>
          <cell r="F261">
            <v>2099</v>
          </cell>
          <cell r="G261">
            <v>0</v>
          </cell>
        </row>
        <row r="262">
          <cell r="A262" t="str">
            <v>38126U</v>
          </cell>
          <cell r="B262">
            <v>38126</v>
          </cell>
          <cell r="C262" t="str">
            <v>U</v>
          </cell>
          <cell r="D262" t="str">
            <v>Asfalt element verharding</v>
          </cell>
          <cell r="E262">
            <v>2016</v>
          </cell>
          <cell r="F262">
            <v>2099</v>
          </cell>
          <cell r="G262">
            <v>0</v>
          </cell>
        </row>
        <row r="263">
          <cell r="A263" t="str">
            <v>38127U</v>
          </cell>
          <cell r="B263">
            <v>38127</v>
          </cell>
          <cell r="C263" t="str">
            <v>U</v>
          </cell>
          <cell r="D263" t="str">
            <v>Onverharde semi verharde wegen</v>
          </cell>
          <cell r="E263">
            <v>2016</v>
          </cell>
          <cell r="F263">
            <v>2099</v>
          </cell>
          <cell r="G263">
            <v>0</v>
          </cell>
        </row>
        <row r="264">
          <cell r="A264" t="str">
            <v>38128U</v>
          </cell>
          <cell r="B264">
            <v>38128</v>
          </cell>
          <cell r="C264" t="str">
            <v>U</v>
          </cell>
          <cell r="D264" t="str">
            <v>Bermen en bermsloten</v>
          </cell>
          <cell r="E264">
            <v>2016</v>
          </cell>
          <cell r="F264">
            <v>2099</v>
          </cell>
          <cell r="G264">
            <v>0</v>
          </cell>
        </row>
        <row r="265">
          <cell r="A265" t="str">
            <v>38129U</v>
          </cell>
          <cell r="B265">
            <v>38129</v>
          </cell>
          <cell r="C265" t="str">
            <v>U</v>
          </cell>
          <cell r="D265" t="str">
            <v>Onkruidbestrijding</v>
          </cell>
          <cell r="E265">
            <v>2016</v>
          </cell>
          <cell r="F265">
            <v>2099</v>
          </cell>
          <cell r="G265">
            <v>0</v>
          </cell>
        </row>
        <row r="266">
          <cell r="A266" t="str">
            <v>38130U</v>
          </cell>
          <cell r="B266">
            <v>38130</v>
          </cell>
          <cell r="C266" t="str">
            <v>U</v>
          </cell>
          <cell r="D266" t="str">
            <v>Civiel technische kunstvoorwerpen</v>
          </cell>
          <cell r="E266">
            <v>2016</v>
          </cell>
          <cell r="F266">
            <v>2099</v>
          </cell>
          <cell r="G266">
            <v>0</v>
          </cell>
        </row>
        <row r="267">
          <cell r="A267" t="str">
            <v>38131U</v>
          </cell>
          <cell r="B267">
            <v>38131</v>
          </cell>
          <cell r="C267" t="str">
            <v>U</v>
          </cell>
          <cell r="D267" t="str">
            <v>Verkeersveiligheid</v>
          </cell>
          <cell r="E267">
            <v>2016</v>
          </cell>
          <cell r="F267">
            <v>2099</v>
          </cell>
          <cell r="G267">
            <v>0</v>
          </cell>
        </row>
        <row r="268">
          <cell r="A268" t="str">
            <v>38132U</v>
          </cell>
          <cell r="B268">
            <v>38132</v>
          </cell>
          <cell r="C268" t="str">
            <v>U</v>
          </cell>
          <cell r="D268" t="str">
            <v>Straatmeubilair</v>
          </cell>
          <cell r="E268">
            <v>2016</v>
          </cell>
          <cell r="F268">
            <v>2099</v>
          </cell>
          <cell r="G268">
            <v>0</v>
          </cell>
        </row>
        <row r="269">
          <cell r="A269" t="str">
            <v>38133U</v>
          </cell>
          <cell r="B269">
            <v>38133</v>
          </cell>
          <cell r="C269" t="str">
            <v>U</v>
          </cell>
          <cell r="D269" t="str">
            <v>Wegsleepregeling</v>
          </cell>
          <cell r="E269">
            <v>2016</v>
          </cell>
          <cell r="F269">
            <v>2099</v>
          </cell>
          <cell r="G269">
            <v>1</v>
          </cell>
        </row>
        <row r="270">
          <cell r="A270" t="str">
            <v>38134U</v>
          </cell>
          <cell r="B270">
            <v>38134</v>
          </cell>
          <cell r="C270" t="str">
            <v>U</v>
          </cell>
          <cell r="D270" t="str">
            <v>WSW</v>
          </cell>
          <cell r="E270">
            <v>2016</v>
          </cell>
          <cell r="F270">
            <v>2099</v>
          </cell>
          <cell r="G270">
            <v>0</v>
          </cell>
        </row>
        <row r="271">
          <cell r="A271" t="str">
            <v>38135U</v>
          </cell>
          <cell r="B271">
            <v>38135</v>
          </cell>
          <cell r="C271" t="str">
            <v>U</v>
          </cell>
          <cell r="D271" t="str">
            <v>Boomplantdag</v>
          </cell>
          <cell r="E271">
            <v>2016</v>
          </cell>
          <cell r="F271">
            <v>2099</v>
          </cell>
          <cell r="G271">
            <v>0</v>
          </cell>
        </row>
        <row r="272">
          <cell r="A272" t="str">
            <v>38136U</v>
          </cell>
          <cell r="B272">
            <v>38136</v>
          </cell>
          <cell r="C272" t="str">
            <v>U</v>
          </cell>
          <cell r="D272" t="str">
            <v>Kleine ongemakken in wijken</v>
          </cell>
          <cell r="E272">
            <v>2016</v>
          </cell>
          <cell r="F272">
            <v>2099</v>
          </cell>
          <cell r="G272">
            <v>0</v>
          </cell>
        </row>
        <row r="273">
          <cell r="A273" t="str">
            <v>38137U</v>
          </cell>
          <cell r="B273">
            <v>38137</v>
          </cell>
          <cell r="C273" t="str">
            <v>U</v>
          </cell>
          <cell r="D273" t="str">
            <v>Schuldhulpverlening</v>
          </cell>
          <cell r="E273">
            <v>2016</v>
          </cell>
          <cell r="F273">
            <v>2099</v>
          </cell>
          <cell r="G273">
            <v>0</v>
          </cell>
        </row>
        <row r="274">
          <cell r="A274" t="str">
            <v>38138U</v>
          </cell>
          <cell r="B274">
            <v>38138</v>
          </cell>
          <cell r="C274" t="str">
            <v>U</v>
          </cell>
          <cell r="D274" t="str">
            <v>Bedrijfsvoeringskosten gemeente</v>
          </cell>
          <cell r="E274">
            <v>2016</v>
          </cell>
          <cell r="F274">
            <v>2099</v>
          </cell>
          <cell r="G274">
            <v>0</v>
          </cell>
        </row>
        <row r="275">
          <cell r="A275" t="str">
            <v>38139U</v>
          </cell>
          <cell r="B275">
            <v>38139</v>
          </cell>
          <cell r="C275" t="str">
            <v>U</v>
          </cell>
          <cell r="D275" t="str">
            <v>Zorgbudget</v>
          </cell>
          <cell r="E275">
            <v>2016</v>
          </cell>
          <cell r="F275">
            <v>2099</v>
          </cell>
          <cell r="G275">
            <v>0</v>
          </cell>
        </row>
        <row r="276">
          <cell r="A276" t="str">
            <v>38140I</v>
          </cell>
          <cell r="B276">
            <v>38140</v>
          </cell>
          <cell r="C276" t="str">
            <v>I</v>
          </cell>
          <cell r="D276" t="str">
            <v>Inzamelen Milieustraat</v>
          </cell>
          <cell r="E276">
            <v>2016</v>
          </cell>
          <cell r="F276">
            <v>2099</v>
          </cell>
          <cell r="G276">
            <v>0</v>
          </cell>
        </row>
        <row r="277">
          <cell r="A277" t="str">
            <v>38140U</v>
          </cell>
          <cell r="B277">
            <v>38140</v>
          </cell>
          <cell r="C277" t="str">
            <v>U</v>
          </cell>
          <cell r="D277" t="str">
            <v>Inzamelen Milieustraat</v>
          </cell>
          <cell r="E277">
            <v>2016</v>
          </cell>
          <cell r="F277">
            <v>2099</v>
          </cell>
          <cell r="G277">
            <v>0</v>
          </cell>
        </row>
        <row r="278">
          <cell r="A278" t="str">
            <v>38141I</v>
          </cell>
          <cell r="B278">
            <v>38141</v>
          </cell>
          <cell r="C278" t="str">
            <v>I</v>
          </cell>
          <cell r="D278" t="str">
            <v>Verwerken afvalstromen</v>
          </cell>
          <cell r="E278">
            <v>2016</v>
          </cell>
          <cell r="F278">
            <v>2099</v>
          </cell>
          <cell r="G278">
            <v>0</v>
          </cell>
        </row>
        <row r="279">
          <cell r="A279" t="str">
            <v>38141U</v>
          </cell>
          <cell r="B279">
            <v>38141</v>
          </cell>
          <cell r="C279" t="str">
            <v>U</v>
          </cell>
          <cell r="D279" t="str">
            <v>Verwerken afvalstromen</v>
          </cell>
          <cell r="E279">
            <v>2016</v>
          </cell>
          <cell r="F279">
            <v>2099</v>
          </cell>
          <cell r="G279">
            <v>0</v>
          </cell>
        </row>
        <row r="280">
          <cell r="A280" t="str">
            <v>38142I</v>
          </cell>
          <cell r="B280">
            <v>38142</v>
          </cell>
          <cell r="C280" t="str">
            <v>I</v>
          </cell>
          <cell r="D280" t="str">
            <v>Inzamelen wijken</v>
          </cell>
          <cell r="E280">
            <v>2016</v>
          </cell>
          <cell r="F280">
            <v>2099</v>
          </cell>
          <cell r="G280">
            <v>0</v>
          </cell>
        </row>
        <row r="281">
          <cell r="A281" t="str">
            <v>38142U</v>
          </cell>
          <cell r="B281">
            <v>38142</v>
          </cell>
          <cell r="C281" t="str">
            <v>U</v>
          </cell>
          <cell r="D281" t="str">
            <v>Inzamelen wijken</v>
          </cell>
          <cell r="E281">
            <v>2016</v>
          </cell>
          <cell r="F281">
            <v>2099</v>
          </cell>
          <cell r="G281">
            <v>0</v>
          </cell>
        </row>
        <row r="282">
          <cell r="A282" t="str">
            <v>38143U</v>
          </cell>
          <cell r="B282">
            <v>38143</v>
          </cell>
          <cell r="C282" t="str">
            <v>U</v>
          </cell>
          <cell r="D282" t="str">
            <v>Diverse lokale kosten</v>
          </cell>
          <cell r="E282">
            <v>2016</v>
          </cell>
          <cell r="F282">
            <v>2099</v>
          </cell>
          <cell r="G282">
            <v>0</v>
          </cell>
        </row>
        <row r="283">
          <cell r="A283" t="str">
            <v>38144U</v>
          </cell>
          <cell r="B283">
            <v>38144</v>
          </cell>
          <cell r="C283" t="str">
            <v>U</v>
          </cell>
          <cell r="D283" t="str">
            <v>Brandstof</v>
          </cell>
          <cell r="E283">
            <v>2016</v>
          </cell>
          <cell r="F283">
            <v>2099</v>
          </cell>
          <cell r="G283">
            <v>0</v>
          </cell>
        </row>
        <row r="284">
          <cell r="A284" t="str">
            <v>38145U</v>
          </cell>
          <cell r="B284">
            <v>38145</v>
          </cell>
          <cell r="C284" t="str">
            <v>U</v>
          </cell>
          <cell r="D284" t="str">
            <v>Sorteer- en vermarktingskosten PMD</v>
          </cell>
          <cell r="E284">
            <v>2016</v>
          </cell>
          <cell r="F284">
            <v>2099</v>
          </cell>
          <cell r="G284">
            <v>0</v>
          </cell>
        </row>
        <row r="285">
          <cell r="A285" t="str">
            <v>38146U</v>
          </cell>
          <cell r="B285">
            <v>38146</v>
          </cell>
          <cell r="C285" t="str">
            <v>U</v>
          </cell>
          <cell r="D285" t="str">
            <v>Batterijhuur</v>
          </cell>
          <cell r="E285">
            <v>2016</v>
          </cell>
          <cell r="F285">
            <v>2099</v>
          </cell>
          <cell r="G285">
            <v>0</v>
          </cell>
        </row>
        <row r="286">
          <cell r="A286" t="str">
            <v>38147U</v>
          </cell>
          <cell r="B286">
            <v>38147</v>
          </cell>
          <cell r="C286" t="str">
            <v>U</v>
          </cell>
          <cell r="D286" t="str">
            <v>Huurkosten</v>
          </cell>
          <cell r="E286">
            <v>2016</v>
          </cell>
          <cell r="F286">
            <v>2099</v>
          </cell>
          <cell r="G286">
            <v>0</v>
          </cell>
        </row>
        <row r="287">
          <cell r="A287" t="str">
            <v>38148U</v>
          </cell>
          <cell r="B287">
            <v>38148</v>
          </cell>
          <cell r="C287" t="str">
            <v>U</v>
          </cell>
          <cell r="D287" t="str">
            <v>Kosten externe indicatiestelling (inkoop)</v>
          </cell>
          <cell r="E287">
            <v>2016</v>
          </cell>
          <cell r="F287">
            <v>2099</v>
          </cell>
          <cell r="G287">
            <v>0</v>
          </cell>
        </row>
        <row r="288">
          <cell r="A288" t="str">
            <v>38149U</v>
          </cell>
          <cell r="B288">
            <v>38149</v>
          </cell>
          <cell r="C288" t="str">
            <v>U</v>
          </cell>
          <cell r="D288" t="str">
            <v>Abonnement digitale sociale kaart</v>
          </cell>
          <cell r="E288">
            <v>2016</v>
          </cell>
          <cell r="F288">
            <v>2099</v>
          </cell>
          <cell r="G288">
            <v>0</v>
          </cell>
        </row>
        <row r="289">
          <cell r="A289" t="str">
            <v>38150U</v>
          </cell>
          <cell r="B289">
            <v>38150</v>
          </cell>
          <cell r="C289" t="str">
            <v>U</v>
          </cell>
          <cell r="D289" t="str">
            <v>Training externe medewerkers</v>
          </cell>
          <cell r="E289">
            <v>2016</v>
          </cell>
          <cell r="F289">
            <v>2099</v>
          </cell>
          <cell r="G289">
            <v>0</v>
          </cell>
        </row>
        <row r="290">
          <cell r="A290" t="str">
            <v>38151U</v>
          </cell>
          <cell r="B290">
            <v>38151</v>
          </cell>
          <cell r="C290" t="str">
            <v>U</v>
          </cell>
          <cell r="D290" t="str">
            <v>Sociaal medische advisering</v>
          </cell>
          <cell r="E290">
            <v>2016</v>
          </cell>
          <cell r="F290">
            <v>2099</v>
          </cell>
          <cell r="G290">
            <v>0</v>
          </cell>
        </row>
        <row r="291">
          <cell r="A291" t="str">
            <v>38152U</v>
          </cell>
          <cell r="B291">
            <v>38152</v>
          </cell>
          <cell r="C291" t="str">
            <v>U</v>
          </cell>
          <cell r="D291" t="str">
            <v>Dagelijks onderhoud - BTW niet verhaalbaar</v>
          </cell>
          <cell r="E291">
            <v>2016</v>
          </cell>
          <cell r="F291">
            <v>2099</v>
          </cell>
          <cell r="G291">
            <v>0</v>
          </cell>
        </row>
        <row r="292">
          <cell r="A292" t="str">
            <v>38153U</v>
          </cell>
          <cell r="B292">
            <v>38153</v>
          </cell>
          <cell r="C292" t="str">
            <v>U</v>
          </cell>
          <cell r="D292" t="str">
            <v>Dienstkleding</v>
          </cell>
          <cell r="E292">
            <v>2016</v>
          </cell>
          <cell r="F292">
            <v>2099</v>
          </cell>
          <cell r="G292">
            <v>0</v>
          </cell>
        </row>
        <row r="293">
          <cell r="A293" t="str">
            <v>38154U</v>
          </cell>
          <cell r="B293">
            <v>38154</v>
          </cell>
          <cell r="C293" t="str">
            <v>U</v>
          </cell>
          <cell r="D293" t="str">
            <v>ARBO-budget</v>
          </cell>
          <cell r="E293">
            <v>2016</v>
          </cell>
          <cell r="F293">
            <v>2099</v>
          </cell>
          <cell r="G293">
            <v>0</v>
          </cell>
        </row>
        <row r="294">
          <cell r="A294" t="str">
            <v>38155U</v>
          </cell>
          <cell r="B294">
            <v>38155</v>
          </cell>
          <cell r="C294" t="str">
            <v>U</v>
          </cell>
          <cell r="D294" t="str">
            <v>Werkkostenregeling</v>
          </cell>
          <cell r="E294">
            <v>2016</v>
          </cell>
          <cell r="F294">
            <v>2099</v>
          </cell>
          <cell r="G294">
            <v>0</v>
          </cell>
        </row>
        <row r="295">
          <cell r="A295" t="str">
            <v>38156U</v>
          </cell>
          <cell r="B295">
            <v>38156</v>
          </cell>
          <cell r="C295" t="str">
            <v>U</v>
          </cell>
          <cell r="D295" t="str">
            <v>Portikosten</v>
          </cell>
          <cell r="E295">
            <v>2016</v>
          </cell>
          <cell r="F295">
            <v>2099</v>
          </cell>
          <cell r="G295">
            <v>0</v>
          </cell>
        </row>
        <row r="296">
          <cell r="A296" t="str">
            <v>38157U</v>
          </cell>
          <cell r="B296">
            <v>38157</v>
          </cell>
          <cell r="C296" t="str">
            <v>U</v>
          </cell>
          <cell r="D296" t="str">
            <v>Variabele autom.kosten</v>
          </cell>
          <cell r="E296">
            <v>2016</v>
          </cell>
          <cell r="F296">
            <v>2099</v>
          </cell>
          <cell r="G296">
            <v>0</v>
          </cell>
        </row>
        <row r="297">
          <cell r="A297" t="str">
            <v>38158U</v>
          </cell>
          <cell r="B297">
            <v>38158</v>
          </cell>
          <cell r="C297" t="str">
            <v>U</v>
          </cell>
          <cell r="D297" t="str">
            <v>Vaste autom. Kosten</v>
          </cell>
          <cell r="E297">
            <v>2016</v>
          </cell>
          <cell r="F297">
            <v>2099</v>
          </cell>
          <cell r="G297">
            <v>0</v>
          </cell>
        </row>
        <row r="298">
          <cell r="A298" t="str">
            <v>38159I</v>
          </cell>
          <cell r="B298">
            <v>38159</v>
          </cell>
          <cell r="C298" t="str">
            <v>I</v>
          </cell>
          <cell r="D298" t="str">
            <v>Schade</v>
          </cell>
          <cell r="E298">
            <v>2016</v>
          </cell>
          <cell r="F298">
            <v>2099</v>
          </cell>
          <cell r="G298">
            <v>0</v>
          </cell>
        </row>
        <row r="299">
          <cell r="A299" t="str">
            <v>38159U</v>
          </cell>
          <cell r="B299">
            <v>38159</v>
          </cell>
          <cell r="C299" t="str">
            <v>U</v>
          </cell>
          <cell r="D299" t="str">
            <v>Schade</v>
          </cell>
          <cell r="E299">
            <v>2016</v>
          </cell>
          <cell r="F299">
            <v>2099</v>
          </cell>
          <cell r="G299">
            <v>0</v>
          </cell>
        </row>
        <row r="300">
          <cell r="A300" t="str">
            <v>38160I</v>
          </cell>
          <cell r="B300">
            <v>38160</v>
          </cell>
          <cell r="C300" t="str">
            <v>I</v>
          </cell>
          <cell r="D300" t="str">
            <v>Verkoop graven</v>
          </cell>
          <cell r="E300">
            <v>2016</v>
          </cell>
          <cell r="F300">
            <v>2099</v>
          </cell>
          <cell r="G300">
            <v>0</v>
          </cell>
        </row>
        <row r="301">
          <cell r="A301" t="str">
            <v>38161U</v>
          </cell>
          <cell r="B301">
            <v>38161</v>
          </cell>
          <cell r="C301" t="str">
            <v>U</v>
          </cell>
          <cell r="D301" t="str">
            <v>Bijdrage Parkmanagement Haarbrug-Zuid groenonderh.</v>
          </cell>
          <cell r="E301">
            <v>2016</v>
          </cell>
          <cell r="F301">
            <v>2099</v>
          </cell>
          <cell r="G301">
            <v>0</v>
          </cell>
        </row>
        <row r="302">
          <cell r="A302" t="str">
            <v>38163U</v>
          </cell>
          <cell r="B302">
            <v>38163</v>
          </cell>
          <cell r="C302" t="str">
            <v>U</v>
          </cell>
          <cell r="D302" t="str">
            <v>Bomenbeleid</v>
          </cell>
          <cell r="E302">
            <v>2016</v>
          </cell>
          <cell r="F302">
            <v>2099</v>
          </cell>
          <cell r="G302">
            <v>0</v>
          </cell>
        </row>
        <row r="303">
          <cell r="A303" t="str">
            <v>38164U</v>
          </cell>
          <cell r="B303">
            <v>38164</v>
          </cell>
          <cell r="C303" t="str">
            <v>U</v>
          </cell>
          <cell r="D303" t="str">
            <v>Inboet in de winter</v>
          </cell>
          <cell r="E303">
            <v>2016</v>
          </cell>
          <cell r="F303">
            <v>2099</v>
          </cell>
          <cell r="G303">
            <v>0</v>
          </cell>
        </row>
        <row r="304">
          <cell r="A304" t="str">
            <v>38165U</v>
          </cell>
          <cell r="B304">
            <v>38165</v>
          </cell>
          <cell r="C304" t="str">
            <v>U</v>
          </cell>
          <cell r="D304" t="str">
            <v>Zomergoed</v>
          </cell>
          <cell r="E304">
            <v>2016</v>
          </cell>
          <cell r="F304">
            <v>2099</v>
          </cell>
          <cell r="G304">
            <v>0</v>
          </cell>
        </row>
        <row r="305">
          <cell r="A305" t="str">
            <v>38166U</v>
          </cell>
          <cell r="B305">
            <v>38166</v>
          </cell>
          <cell r="C305" t="str">
            <v>U</v>
          </cell>
          <cell r="D305" t="str">
            <v>Groenvakken aanpassingen uitbr. kleine renovaties</v>
          </cell>
          <cell r="E305">
            <v>2016</v>
          </cell>
          <cell r="F305">
            <v>2099</v>
          </cell>
          <cell r="G305">
            <v>0</v>
          </cell>
        </row>
        <row r="306">
          <cell r="A306" t="str">
            <v>38167U</v>
          </cell>
          <cell r="B306">
            <v>38167</v>
          </cell>
          <cell r="C306" t="str">
            <v>U</v>
          </cell>
          <cell r="D306" t="str">
            <v>Ziektenbestrijding Groen</v>
          </cell>
          <cell r="E306">
            <v>2016</v>
          </cell>
          <cell r="F306">
            <v>2099</v>
          </cell>
          <cell r="G306">
            <v>0</v>
          </cell>
        </row>
        <row r="307">
          <cell r="A307" t="str">
            <v>38168U</v>
          </cell>
          <cell r="B307">
            <v>38168</v>
          </cell>
          <cell r="C307" t="str">
            <v>U</v>
          </cell>
          <cell r="D307" t="str">
            <v>Onderhoud groen diversen</v>
          </cell>
          <cell r="E307">
            <v>2016</v>
          </cell>
          <cell r="F307">
            <v>2099</v>
          </cell>
          <cell r="G307">
            <v>0</v>
          </cell>
        </row>
        <row r="308">
          <cell r="A308" t="str">
            <v>38169U</v>
          </cell>
          <cell r="B308">
            <v>38169</v>
          </cell>
          <cell r="C308" t="str">
            <v>U</v>
          </cell>
          <cell r="D308" t="str">
            <v>Zomeronderhoud derden</v>
          </cell>
          <cell r="E308">
            <v>2016</v>
          </cell>
          <cell r="F308">
            <v>2099</v>
          </cell>
          <cell r="G308">
            <v>0</v>
          </cell>
        </row>
        <row r="309">
          <cell r="A309" t="str">
            <v>38170U</v>
          </cell>
          <cell r="B309">
            <v>38170</v>
          </cell>
          <cell r="C309" t="str">
            <v>U</v>
          </cell>
          <cell r="D309" t="str">
            <v>Maaien gazons</v>
          </cell>
          <cell r="E309">
            <v>2016</v>
          </cell>
          <cell r="F309">
            <v>2099</v>
          </cell>
          <cell r="G309">
            <v>0</v>
          </cell>
        </row>
        <row r="310">
          <cell r="A310" t="str">
            <v>38171U</v>
          </cell>
          <cell r="B310">
            <v>38171</v>
          </cell>
          <cell r="C310" t="str">
            <v>U</v>
          </cell>
          <cell r="D310" t="str">
            <v>Onderhoud parkgedeelte De Akker</v>
          </cell>
          <cell r="E310">
            <v>2016</v>
          </cell>
          <cell r="F310">
            <v>2099</v>
          </cell>
          <cell r="G310">
            <v>0</v>
          </cell>
        </row>
        <row r="311">
          <cell r="A311" t="str">
            <v>38172U</v>
          </cell>
          <cell r="B311">
            <v>38172</v>
          </cell>
          <cell r="C311" t="str">
            <v>U</v>
          </cell>
          <cell r="D311" t="str">
            <v>Winteronderhoud snoeien</v>
          </cell>
          <cell r="E311">
            <v>2016</v>
          </cell>
          <cell r="F311">
            <v>2099</v>
          </cell>
          <cell r="G311">
            <v>0</v>
          </cell>
        </row>
        <row r="312">
          <cell r="A312" t="str">
            <v>38173U</v>
          </cell>
          <cell r="B312">
            <v>38173</v>
          </cell>
          <cell r="C312" t="str">
            <v>U</v>
          </cell>
          <cell r="D312" t="str">
            <v>Amfors</v>
          </cell>
          <cell r="E312">
            <v>2017</v>
          </cell>
          <cell r="F312">
            <v>2099</v>
          </cell>
          <cell r="G312">
            <v>0</v>
          </cell>
        </row>
        <row r="313">
          <cell r="A313" t="str">
            <v>38174U</v>
          </cell>
          <cell r="B313">
            <v>38174</v>
          </cell>
          <cell r="C313" t="str">
            <v>U</v>
          </cell>
          <cell r="D313" t="str">
            <v>Representatie intern, personeel en niet individuen</v>
          </cell>
          <cell r="E313">
            <v>2017</v>
          </cell>
          <cell r="F313">
            <v>2099</v>
          </cell>
          <cell r="G313">
            <v>0</v>
          </cell>
        </row>
        <row r="314">
          <cell r="A314" t="str">
            <v>38175U</v>
          </cell>
          <cell r="B314">
            <v>38175</v>
          </cell>
          <cell r="C314" t="str">
            <v>U</v>
          </cell>
          <cell r="D314" t="str">
            <v>Representatie personeel</v>
          </cell>
          <cell r="E314">
            <v>2017</v>
          </cell>
          <cell r="F314">
            <v>2099</v>
          </cell>
          <cell r="G314">
            <v>0</v>
          </cell>
        </row>
        <row r="315">
          <cell r="A315" t="str">
            <v>38177U</v>
          </cell>
          <cell r="B315">
            <v>38177</v>
          </cell>
          <cell r="C315" t="str">
            <v>U</v>
          </cell>
          <cell r="D315" t="str">
            <v>Contributies en lidmaatschappen</v>
          </cell>
          <cell r="E315">
            <v>2017</v>
          </cell>
          <cell r="F315">
            <v>2099</v>
          </cell>
          <cell r="G315">
            <v>0</v>
          </cell>
        </row>
        <row r="316">
          <cell r="A316" t="str">
            <v>38178U</v>
          </cell>
          <cell r="B316">
            <v>38178</v>
          </cell>
          <cell r="C316" t="str">
            <v>U</v>
          </cell>
          <cell r="D316" t="str">
            <v>Niet-gesprongen explosievenkaart</v>
          </cell>
          <cell r="E316">
            <v>2024</v>
          </cell>
          <cell r="F316">
            <v>2099</v>
          </cell>
          <cell r="G316">
            <v>0</v>
          </cell>
        </row>
        <row r="317">
          <cell r="A317" t="str">
            <v>38179U</v>
          </cell>
          <cell r="B317">
            <v>38179</v>
          </cell>
          <cell r="C317" t="str">
            <v>U</v>
          </cell>
          <cell r="D317" t="str">
            <v>Beleidsmatige verstrekkingen aan derden/particul.</v>
          </cell>
          <cell r="E317">
            <v>2025</v>
          </cell>
          <cell r="F317">
            <v>2099</v>
          </cell>
          <cell r="G317">
            <v>0</v>
          </cell>
        </row>
        <row r="318">
          <cell r="A318" t="str">
            <v>38180U</v>
          </cell>
          <cell r="B318">
            <v>38180</v>
          </cell>
          <cell r="C318" t="str">
            <v>U</v>
          </cell>
          <cell r="D318" t="str">
            <v>Website en intranet</v>
          </cell>
          <cell r="E318">
            <v>2018</v>
          </cell>
          <cell r="F318">
            <v>2099</v>
          </cell>
          <cell r="G318">
            <v>0</v>
          </cell>
        </row>
        <row r="319">
          <cell r="A319" t="str">
            <v>38185U</v>
          </cell>
          <cell r="B319">
            <v>38185</v>
          </cell>
          <cell r="C319" t="str">
            <v>U</v>
          </cell>
          <cell r="D319" t="str">
            <v>Opleidingen Individueel</v>
          </cell>
          <cell r="E319">
            <v>2019</v>
          </cell>
          <cell r="F319">
            <v>2099</v>
          </cell>
          <cell r="G319">
            <v>0</v>
          </cell>
        </row>
        <row r="320">
          <cell r="A320" t="str">
            <v>38187U</v>
          </cell>
          <cell r="B320">
            <v>38187</v>
          </cell>
          <cell r="C320" t="str">
            <v>U</v>
          </cell>
          <cell r="D320" t="str">
            <v>Frictiekosten</v>
          </cell>
          <cell r="E320">
            <v>2020</v>
          </cell>
          <cell r="F320">
            <v>2099</v>
          </cell>
          <cell r="G320">
            <v>0</v>
          </cell>
        </row>
        <row r="321">
          <cell r="A321" t="str">
            <v>38189I</v>
          </cell>
          <cell r="B321">
            <v>38189</v>
          </cell>
          <cell r="C321" t="str">
            <v>I</v>
          </cell>
          <cell r="D321" t="str">
            <v>Verwerken afvalstromen - tuingroen</v>
          </cell>
          <cell r="E321">
            <v>2021</v>
          </cell>
          <cell r="F321">
            <v>2099</v>
          </cell>
          <cell r="G321">
            <v>0</v>
          </cell>
        </row>
        <row r="322">
          <cell r="A322" t="str">
            <v>38189U</v>
          </cell>
          <cell r="B322">
            <v>38189</v>
          </cell>
          <cell r="C322" t="str">
            <v>U</v>
          </cell>
          <cell r="D322" t="str">
            <v>Verwerken afvalstromen - tuingroen</v>
          </cell>
          <cell r="E322">
            <v>2021</v>
          </cell>
          <cell r="F322">
            <v>2099</v>
          </cell>
          <cell r="G322">
            <v>0</v>
          </cell>
        </row>
        <row r="323">
          <cell r="A323" t="str">
            <v>38190U</v>
          </cell>
          <cell r="B323">
            <v>38190</v>
          </cell>
          <cell r="C323" t="str">
            <v>U</v>
          </cell>
          <cell r="D323" t="str">
            <v>Verwerken afvalstromen - opbrengst grondstoffen</v>
          </cell>
          <cell r="E323">
            <v>2021</v>
          </cell>
          <cell r="F323">
            <v>2099</v>
          </cell>
          <cell r="G323">
            <v>0</v>
          </cell>
        </row>
        <row r="324">
          <cell r="A324" t="str">
            <v>38190I</v>
          </cell>
          <cell r="B324">
            <v>38190</v>
          </cell>
          <cell r="C324" t="str">
            <v>I</v>
          </cell>
          <cell r="D324" t="str">
            <v>Verwerken afvalstromen - opbrengst grondstoffen</v>
          </cell>
          <cell r="E324">
            <v>2021</v>
          </cell>
          <cell r="F324">
            <v>2099</v>
          </cell>
          <cell r="G324">
            <v>0</v>
          </cell>
        </row>
        <row r="325">
          <cell r="A325" t="str">
            <v>38191U</v>
          </cell>
          <cell r="B325">
            <v>38191</v>
          </cell>
          <cell r="C325" t="str">
            <v>U</v>
          </cell>
          <cell r="D325" t="str">
            <v>Klein en overig onderhoudsmateriaal</v>
          </cell>
          <cell r="E325">
            <v>2021</v>
          </cell>
          <cell r="F325">
            <v>2099</v>
          </cell>
          <cell r="G325">
            <v>0</v>
          </cell>
        </row>
        <row r="326">
          <cell r="A326" t="str">
            <v>38195U</v>
          </cell>
          <cell r="B326">
            <v>38195</v>
          </cell>
          <cell r="C326" t="str">
            <v>U</v>
          </cell>
          <cell r="D326" t="str">
            <v>Catering bijeenkomsten, overwerk</v>
          </cell>
          <cell r="E326">
            <v>2024</v>
          </cell>
          <cell r="F326">
            <v>2099</v>
          </cell>
          <cell r="G326">
            <v>0</v>
          </cell>
        </row>
        <row r="327">
          <cell r="A327" t="str">
            <v>38199U</v>
          </cell>
          <cell r="B327">
            <v>38199</v>
          </cell>
          <cell r="C327" t="str">
            <v>U</v>
          </cell>
          <cell r="D327" t="str">
            <v>Exploitatie Eet Werk Café</v>
          </cell>
          <cell r="E327">
            <v>2023</v>
          </cell>
          <cell r="F327">
            <v>2099</v>
          </cell>
          <cell r="G327">
            <v>0</v>
          </cell>
        </row>
        <row r="328">
          <cell r="A328" t="str">
            <v>38200I</v>
          </cell>
          <cell r="B328">
            <v>38200</v>
          </cell>
          <cell r="C328" t="str">
            <v>I</v>
          </cell>
          <cell r="D328" t="str">
            <v>Werk voor derden – inritten, riolering e.d.</v>
          </cell>
          <cell r="E328">
            <v>2017</v>
          </cell>
          <cell r="F328">
            <v>2099</v>
          </cell>
          <cell r="G328">
            <v>0</v>
          </cell>
        </row>
        <row r="329">
          <cell r="A329" t="str">
            <v>38200U</v>
          </cell>
          <cell r="B329">
            <v>38200</v>
          </cell>
          <cell r="C329" t="str">
            <v>U</v>
          </cell>
          <cell r="D329" t="str">
            <v>Werk voor derden – inritten, riolering e.d.</v>
          </cell>
          <cell r="E329">
            <v>2017</v>
          </cell>
          <cell r="F329">
            <v>2099</v>
          </cell>
          <cell r="G329">
            <v>0</v>
          </cell>
        </row>
        <row r="330">
          <cell r="A330" t="str">
            <v>38201U</v>
          </cell>
          <cell r="B330">
            <v>38201</v>
          </cell>
          <cell r="C330" t="str">
            <v>U</v>
          </cell>
          <cell r="D330" t="str">
            <v>Woonomgevingsbestek Perceel 1</v>
          </cell>
          <cell r="E330">
            <v>2025</v>
          </cell>
          <cell r="F330">
            <v>2025</v>
          </cell>
          <cell r="G330">
            <v>2</v>
          </cell>
        </row>
        <row r="331">
          <cell r="A331" t="str">
            <v>38201U</v>
          </cell>
          <cell r="B331">
            <v>38201</v>
          </cell>
          <cell r="C331" t="str">
            <v>U</v>
          </cell>
          <cell r="D331" t="str">
            <v>Woonomgevingsbestek Perceel 1</v>
          </cell>
          <cell r="E331">
            <v>2017</v>
          </cell>
          <cell r="F331">
            <v>2024</v>
          </cell>
          <cell r="G331">
            <v>0</v>
          </cell>
        </row>
        <row r="332">
          <cell r="A332" t="str">
            <v>38202U</v>
          </cell>
          <cell r="B332">
            <v>38202</v>
          </cell>
          <cell r="C332" t="str">
            <v>U</v>
          </cell>
          <cell r="D332" t="str">
            <v>Woonomgevingsbestek Perceel 2</v>
          </cell>
          <cell r="E332">
            <v>2025</v>
          </cell>
          <cell r="F332">
            <v>2025</v>
          </cell>
          <cell r="G332">
            <v>2</v>
          </cell>
        </row>
        <row r="333">
          <cell r="A333" t="str">
            <v>38202U</v>
          </cell>
          <cell r="B333">
            <v>38202</v>
          </cell>
          <cell r="C333" t="str">
            <v>U</v>
          </cell>
          <cell r="D333" t="str">
            <v>Woonomgevingsbestek Perceel 2</v>
          </cell>
          <cell r="E333">
            <v>2017</v>
          </cell>
          <cell r="F333">
            <v>2024</v>
          </cell>
          <cell r="G333">
            <v>0</v>
          </cell>
        </row>
        <row r="334">
          <cell r="A334" t="str">
            <v>38206I</v>
          </cell>
          <cell r="B334">
            <v>38206</v>
          </cell>
          <cell r="C334" t="str">
            <v>I</v>
          </cell>
          <cell r="D334" t="str">
            <v>(Extra) opbrengsten COVID-19</v>
          </cell>
          <cell r="E334">
            <v>2020</v>
          </cell>
          <cell r="F334">
            <v>2099</v>
          </cell>
          <cell r="G334">
            <v>0</v>
          </cell>
        </row>
        <row r="335">
          <cell r="A335" t="str">
            <v>38206U</v>
          </cell>
          <cell r="B335">
            <v>38206</v>
          </cell>
          <cell r="C335" t="str">
            <v>U</v>
          </cell>
          <cell r="D335" t="str">
            <v>(Extra) kosten COVID-19</v>
          </cell>
          <cell r="E335">
            <v>2020</v>
          </cell>
          <cell r="F335">
            <v>2099</v>
          </cell>
          <cell r="G335">
            <v>0</v>
          </cell>
        </row>
        <row r="336">
          <cell r="A336" t="str">
            <v>38208U</v>
          </cell>
          <cell r="B336">
            <v>38208</v>
          </cell>
          <cell r="C336" t="str">
            <v>U</v>
          </cell>
          <cell r="D336" t="str">
            <v>Onderhoudscontracten</v>
          </cell>
          <cell r="E336">
            <v>2021</v>
          </cell>
          <cell r="F336">
            <v>2099</v>
          </cell>
          <cell r="G336">
            <v>0</v>
          </cell>
        </row>
        <row r="337">
          <cell r="A337" t="str">
            <v>38211U</v>
          </cell>
          <cell r="B337">
            <v>38211</v>
          </cell>
          <cell r="C337" t="str">
            <v>U</v>
          </cell>
          <cell r="D337" t="str">
            <v>Perceel Zuid</v>
          </cell>
          <cell r="E337">
            <v>2022</v>
          </cell>
          <cell r="F337">
            <v>2099</v>
          </cell>
          <cell r="G337">
            <v>0</v>
          </cell>
        </row>
        <row r="338">
          <cell r="A338" t="str">
            <v>38212U</v>
          </cell>
          <cell r="B338">
            <v>38212</v>
          </cell>
          <cell r="C338" t="str">
            <v>U</v>
          </cell>
          <cell r="D338" t="str">
            <v>Perceel Noord</v>
          </cell>
          <cell r="E338">
            <v>2022</v>
          </cell>
          <cell r="F338">
            <v>2099</v>
          </cell>
          <cell r="G338">
            <v>0</v>
          </cell>
        </row>
        <row r="339">
          <cell r="A339" t="str">
            <v>38220I</v>
          </cell>
          <cell r="B339">
            <v>38220</v>
          </cell>
          <cell r="C339" t="str">
            <v>I</v>
          </cell>
          <cell r="D339" t="str">
            <v>Verkoop houtsnippers snoeihout</v>
          </cell>
          <cell r="E339">
            <v>2025</v>
          </cell>
          <cell r="F339">
            <v>2099</v>
          </cell>
          <cell r="G339">
            <v>0</v>
          </cell>
        </row>
        <row r="340">
          <cell r="A340" t="str">
            <v>38250U</v>
          </cell>
          <cell r="B340">
            <v>38250</v>
          </cell>
          <cell r="C340" t="str">
            <v>U</v>
          </cell>
          <cell r="D340" t="str">
            <v>Inzet therapeuten valpreventie - BTW NVHB</v>
          </cell>
          <cell r="E340">
            <v>2024</v>
          </cell>
          <cell r="F340">
            <v>2099</v>
          </cell>
          <cell r="G340">
            <v>0</v>
          </cell>
        </row>
        <row r="341">
          <cell r="A341" t="str">
            <v>38300U</v>
          </cell>
          <cell r="B341">
            <v>38300</v>
          </cell>
          <cell r="C341" t="str">
            <v>U</v>
          </cell>
          <cell r="D341" t="str">
            <v>Anterieure overeenkomsten – planologische medew.</v>
          </cell>
          <cell r="E341">
            <v>2021</v>
          </cell>
          <cell r="F341">
            <v>2099</v>
          </cell>
          <cell r="G341">
            <v>0</v>
          </cell>
        </row>
        <row r="342">
          <cell r="A342" t="str">
            <v>38300I</v>
          </cell>
          <cell r="B342">
            <v>38300</v>
          </cell>
          <cell r="C342" t="str">
            <v>I</v>
          </cell>
          <cell r="D342" t="str">
            <v>Anterieure overeenkomsten – planologische medew.</v>
          </cell>
          <cell r="E342">
            <v>2021</v>
          </cell>
          <cell r="F342">
            <v>2099</v>
          </cell>
          <cell r="G342">
            <v>0</v>
          </cell>
        </row>
        <row r="343">
          <cell r="A343" t="str">
            <v>38301I</v>
          </cell>
          <cell r="B343">
            <v>38301</v>
          </cell>
          <cell r="C343" t="str">
            <v>I</v>
          </cell>
          <cell r="D343" t="str">
            <v>Kostenverhaal aanp. fysieke infrastructuur</v>
          </cell>
          <cell r="E343">
            <v>2022</v>
          </cell>
          <cell r="F343">
            <v>2099</v>
          </cell>
          <cell r="G343">
            <v>0</v>
          </cell>
        </row>
        <row r="344">
          <cell r="A344" t="str">
            <v>38301U</v>
          </cell>
          <cell r="B344">
            <v>38301</v>
          </cell>
          <cell r="C344" t="str">
            <v>U</v>
          </cell>
          <cell r="D344" t="str">
            <v>Kostenverhaal aanp. fysieke infrastructuur</v>
          </cell>
          <cell r="E344">
            <v>2022</v>
          </cell>
          <cell r="F344">
            <v>2099</v>
          </cell>
          <cell r="G344">
            <v>0</v>
          </cell>
        </row>
        <row r="345">
          <cell r="A345" t="str">
            <v>38438U</v>
          </cell>
          <cell r="B345">
            <v>38438</v>
          </cell>
          <cell r="C345" t="str">
            <v>U</v>
          </cell>
          <cell r="D345" t="str">
            <v>Besteding Rijksbudget Sportakkoord</v>
          </cell>
          <cell r="E345">
            <v>2023</v>
          </cell>
          <cell r="F345">
            <v>2099</v>
          </cell>
          <cell r="G345">
            <v>0</v>
          </cell>
        </row>
        <row r="346">
          <cell r="A346" t="str">
            <v>38901I</v>
          </cell>
          <cell r="B346">
            <v>38901</v>
          </cell>
          <cell r="C346" t="str">
            <v>I</v>
          </cell>
          <cell r="D346" t="str">
            <v>BLNP: overige goederen en diensten</v>
          </cell>
          <cell r="E346">
            <v>2020</v>
          </cell>
          <cell r="F346">
            <v>2099</v>
          </cell>
          <cell r="G346">
            <v>0</v>
          </cell>
        </row>
        <row r="347">
          <cell r="A347" t="str">
            <v>38901U</v>
          </cell>
          <cell r="B347">
            <v>38901</v>
          </cell>
          <cell r="C347" t="str">
            <v>U</v>
          </cell>
          <cell r="D347" t="str">
            <v>BLNP te fact. overige goederen en diensten</v>
          </cell>
          <cell r="E347">
            <v>2020</v>
          </cell>
          <cell r="F347">
            <v>2099</v>
          </cell>
          <cell r="G347">
            <v>0</v>
          </cell>
        </row>
        <row r="348">
          <cell r="A348" t="str">
            <v>38902U</v>
          </cell>
          <cell r="B348">
            <v>38902</v>
          </cell>
          <cell r="C348" t="str">
            <v>U</v>
          </cell>
          <cell r="D348" t="str">
            <v>BLNP te fact. Software</v>
          </cell>
          <cell r="E348">
            <v>2020</v>
          </cell>
          <cell r="F348">
            <v>2099</v>
          </cell>
          <cell r="G348">
            <v>0</v>
          </cell>
        </row>
        <row r="349">
          <cell r="A349" t="str">
            <v>38902I</v>
          </cell>
          <cell r="B349">
            <v>38902</v>
          </cell>
          <cell r="C349" t="str">
            <v>I</v>
          </cell>
          <cell r="D349" t="str">
            <v>BLNP Software</v>
          </cell>
          <cell r="E349">
            <v>2020</v>
          </cell>
          <cell r="F349">
            <v>2099</v>
          </cell>
          <cell r="G349">
            <v>0</v>
          </cell>
        </row>
        <row r="350">
          <cell r="A350" t="str">
            <v>38903U</v>
          </cell>
          <cell r="B350">
            <v>38903</v>
          </cell>
          <cell r="C350" t="str">
            <v>U</v>
          </cell>
          <cell r="D350" t="str">
            <v>BLNP te fact. Opleidingen</v>
          </cell>
          <cell r="E350">
            <v>2020</v>
          </cell>
          <cell r="F350">
            <v>2099</v>
          </cell>
          <cell r="G350">
            <v>0</v>
          </cell>
        </row>
        <row r="351">
          <cell r="A351" t="str">
            <v>38903I</v>
          </cell>
          <cell r="B351">
            <v>38903</v>
          </cell>
          <cell r="C351" t="str">
            <v>I</v>
          </cell>
          <cell r="D351" t="str">
            <v>BLNP Opleidingen</v>
          </cell>
          <cell r="E351">
            <v>2020</v>
          </cell>
          <cell r="F351">
            <v>2099</v>
          </cell>
          <cell r="G351">
            <v>0</v>
          </cell>
        </row>
        <row r="352">
          <cell r="A352" t="str">
            <v>38904I</v>
          </cell>
          <cell r="B352">
            <v>38904</v>
          </cell>
          <cell r="C352" t="str">
            <v>I</v>
          </cell>
          <cell r="D352" t="str">
            <v>BLNP: uitgeleend personeel (cat 3.5.2)</v>
          </cell>
          <cell r="E352">
            <v>2020</v>
          </cell>
          <cell r="F352">
            <v>2099</v>
          </cell>
          <cell r="G352">
            <v>0</v>
          </cell>
        </row>
        <row r="353">
          <cell r="A353" t="str">
            <v>38904U</v>
          </cell>
          <cell r="B353">
            <v>38904</v>
          </cell>
          <cell r="C353" t="str">
            <v>U</v>
          </cell>
          <cell r="D353" t="str">
            <v>BLNP te fact. ingeleend personeel (cat 3.5.1)</v>
          </cell>
          <cell r="E353">
            <v>2020</v>
          </cell>
          <cell r="F353">
            <v>2099</v>
          </cell>
          <cell r="G353">
            <v>0</v>
          </cell>
        </row>
        <row r="354">
          <cell r="A354" t="str">
            <v>38990U</v>
          </cell>
          <cell r="B354">
            <v>38990</v>
          </cell>
          <cell r="C354" t="str">
            <v>U</v>
          </cell>
          <cell r="D354" t="str">
            <v>Areaal</v>
          </cell>
          <cell r="E354">
            <v>2017</v>
          </cell>
          <cell r="F354">
            <v>2099</v>
          </cell>
          <cell r="G354">
            <v>0</v>
          </cell>
        </row>
        <row r="355">
          <cell r="A355" t="str">
            <v>38999U</v>
          </cell>
          <cell r="B355">
            <v>38999</v>
          </cell>
          <cell r="C355" t="str">
            <v>U</v>
          </cell>
          <cell r="D355" t="str">
            <v>Stelpost - Begroting. NIET OP BOEKEN!!</v>
          </cell>
          <cell r="E355">
            <v>2017</v>
          </cell>
          <cell r="F355">
            <v>2099</v>
          </cell>
          <cell r="G355">
            <v>0</v>
          </cell>
        </row>
        <row r="356">
          <cell r="A356" t="str">
            <v>38999I</v>
          </cell>
          <cell r="B356">
            <v>38999</v>
          </cell>
          <cell r="C356" t="str">
            <v>I</v>
          </cell>
          <cell r="D356" t="str">
            <v>Stelpost - Begroting. NIET OP BOEKEN!!</v>
          </cell>
          <cell r="E356">
            <v>2017</v>
          </cell>
          <cell r="F356">
            <v>2099</v>
          </cell>
          <cell r="G356">
            <v>0</v>
          </cell>
        </row>
        <row r="357">
          <cell r="A357" t="str">
            <v>41100U</v>
          </cell>
          <cell r="B357">
            <v>41100</v>
          </cell>
          <cell r="C357" t="str">
            <v>U</v>
          </cell>
          <cell r="D357" t="str">
            <v>Algemene bijstand jonger dan 21</v>
          </cell>
          <cell r="E357">
            <v>2016</v>
          </cell>
          <cell r="F357">
            <v>2099</v>
          </cell>
          <cell r="G357">
            <v>0</v>
          </cell>
        </row>
        <row r="358">
          <cell r="A358" t="str">
            <v>41101U</v>
          </cell>
          <cell r="B358">
            <v>41101</v>
          </cell>
          <cell r="C358" t="str">
            <v>U</v>
          </cell>
          <cell r="D358" t="str">
            <v>Algemene bijstand 21 - pensioengerechtigd leeftijd</v>
          </cell>
          <cell r="E358">
            <v>2016</v>
          </cell>
          <cell r="F358">
            <v>2099</v>
          </cell>
          <cell r="G358">
            <v>0</v>
          </cell>
        </row>
        <row r="359">
          <cell r="A359" t="str">
            <v>41102U</v>
          </cell>
          <cell r="B359">
            <v>41102</v>
          </cell>
          <cell r="C359" t="str">
            <v>U</v>
          </cell>
          <cell r="D359" t="str">
            <v>Algemene bijstand elders verzorgden</v>
          </cell>
          <cell r="E359">
            <v>2016</v>
          </cell>
          <cell r="F359">
            <v>2099</v>
          </cell>
          <cell r="G359">
            <v>0</v>
          </cell>
        </row>
        <row r="360">
          <cell r="A360" t="str">
            <v>41103U</v>
          </cell>
          <cell r="B360">
            <v>41103</v>
          </cell>
          <cell r="C360" t="str">
            <v>U</v>
          </cell>
          <cell r="D360" t="str">
            <v>IOAW</v>
          </cell>
          <cell r="E360">
            <v>2016</v>
          </cell>
          <cell r="F360">
            <v>2099</v>
          </cell>
          <cell r="G360">
            <v>0</v>
          </cell>
        </row>
        <row r="361">
          <cell r="A361" t="str">
            <v>41104U</v>
          </cell>
          <cell r="B361">
            <v>41104</v>
          </cell>
          <cell r="C361" t="str">
            <v>U</v>
          </cell>
          <cell r="D361" t="str">
            <v>IOAZ</v>
          </cell>
          <cell r="E361">
            <v>2016</v>
          </cell>
          <cell r="F361">
            <v>2099</v>
          </cell>
          <cell r="G361">
            <v>0</v>
          </cell>
        </row>
        <row r="362">
          <cell r="A362" t="str">
            <v>41106U</v>
          </cell>
          <cell r="B362">
            <v>41106</v>
          </cell>
          <cell r="C362" t="str">
            <v>U</v>
          </cell>
          <cell r="D362" t="str">
            <v>Maatwerk vangnetregeling</v>
          </cell>
          <cell r="E362">
            <v>2017</v>
          </cell>
          <cell r="F362">
            <v>2099</v>
          </cell>
          <cell r="G362">
            <v>0</v>
          </cell>
        </row>
        <row r="363">
          <cell r="A363" t="str">
            <v>41107U</v>
          </cell>
          <cell r="B363">
            <v>41107</v>
          </cell>
          <cell r="C363" t="str">
            <v>U</v>
          </cell>
          <cell r="D363" t="str">
            <v>Leenbijstand</v>
          </cell>
          <cell r="E363">
            <v>2016</v>
          </cell>
          <cell r="F363">
            <v>2099</v>
          </cell>
          <cell r="G363">
            <v>0</v>
          </cell>
        </row>
        <row r="364">
          <cell r="A364" t="str">
            <v>41108U</v>
          </cell>
          <cell r="B364">
            <v>41108</v>
          </cell>
          <cell r="C364" t="str">
            <v>U</v>
          </cell>
          <cell r="D364" t="str">
            <v>Bijzondere bijstand jonger dan 21</v>
          </cell>
          <cell r="E364">
            <v>2016</v>
          </cell>
          <cell r="F364">
            <v>2099</v>
          </cell>
          <cell r="G364">
            <v>0</v>
          </cell>
        </row>
        <row r="365">
          <cell r="A365" t="str">
            <v>41109U</v>
          </cell>
          <cell r="B365">
            <v>41109</v>
          </cell>
          <cell r="C365" t="str">
            <v>U</v>
          </cell>
          <cell r="D365" t="str">
            <v>Bijzondere bijstand elders verzorgden</v>
          </cell>
          <cell r="E365">
            <v>2016</v>
          </cell>
          <cell r="F365">
            <v>2099</v>
          </cell>
          <cell r="G365">
            <v>0</v>
          </cell>
        </row>
        <row r="366">
          <cell r="A366" t="str">
            <v>41110U</v>
          </cell>
          <cell r="B366">
            <v>41110</v>
          </cell>
          <cell r="C366" t="str">
            <v>U</v>
          </cell>
          <cell r="D366" t="str">
            <v>Algemene bijstand</v>
          </cell>
          <cell r="E366">
            <v>2016</v>
          </cell>
          <cell r="F366">
            <v>2099</v>
          </cell>
          <cell r="G366">
            <v>0</v>
          </cell>
        </row>
        <row r="367">
          <cell r="A367" t="str">
            <v>41111U</v>
          </cell>
          <cell r="B367">
            <v>41111</v>
          </cell>
          <cell r="C367" t="str">
            <v>U</v>
          </cell>
          <cell r="D367" t="str">
            <v>Vergoedingen WMO</v>
          </cell>
          <cell r="E367">
            <v>2016</v>
          </cell>
          <cell r="F367">
            <v>2099</v>
          </cell>
          <cell r="G367">
            <v>0</v>
          </cell>
        </row>
        <row r="368">
          <cell r="A368" t="str">
            <v>41112U</v>
          </cell>
          <cell r="B368">
            <v>41112</v>
          </cell>
          <cell r="C368" t="str">
            <v>U</v>
          </cell>
          <cell r="D368" t="str">
            <v>Krediethypotheek</v>
          </cell>
          <cell r="E368">
            <v>2016</v>
          </cell>
          <cell r="F368">
            <v>2099</v>
          </cell>
          <cell r="G368">
            <v>0</v>
          </cell>
        </row>
        <row r="369">
          <cell r="A369" t="str">
            <v>41113U</v>
          </cell>
          <cell r="B369">
            <v>41113</v>
          </cell>
          <cell r="C369" t="str">
            <v>U</v>
          </cell>
          <cell r="D369" t="str">
            <v>BBZ lening renteloos beginnende zelfstandigen</v>
          </cell>
          <cell r="E369">
            <v>2016</v>
          </cell>
          <cell r="F369">
            <v>2099</v>
          </cell>
          <cell r="G369">
            <v>0</v>
          </cell>
        </row>
        <row r="370">
          <cell r="A370" t="str">
            <v>41114U</v>
          </cell>
          <cell r="B370">
            <v>41114</v>
          </cell>
          <cell r="C370" t="str">
            <v>U</v>
          </cell>
          <cell r="D370" t="str">
            <v>Kwijtscheldingen belastingen</v>
          </cell>
          <cell r="E370">
            <v>2017</v>
          </cell>
          <cell r="F370">
            <v>2099</v>
          </cell>
          <cell r="G370">
            <v>0</v>
          </cell>
        </row>
        <row r="371">
          <cell r="A371" t="str">
            <v>41117U</v>
          </cell>
          <cell r="B371">
            <v>41117</v>
          </cell>
          <cell r="C371" t="str">
            <v>U</v>
          </cell>
          <cell r="D371" t="str">
            <v>BBZ om niet TOZO</v>
          </cell>
          <cell r="E371">
            <v>2020</v>
          </cell>
          <cell r="F371">
            <v>2099</v>
          </cell>
          <cell r="G371">
            <v>0</v>
          </cell>
        </row>
        <row r="372">
          <cell r="A372" t="str">
            <v>41118U</v>
          </cell>
          <cell r="B372">
            <v>41118</v>
          </cell>
          <cell r="C372" t="str">
            <v>U</v>
          </cell>
          <cell r="D372" t="str">
            <v xml:space="preserve">BBZ bedrijfskrediet TOZO _x000D_
</v>
          </cell>
          <cell r="E372">
            <v>2020</v>
          </cell>
          <cell r="F372">
            <v>2099</v>
          </cell>
          <cell r="G372">
            <v>0</v>
          </cell>
        </row>
        <row r="373">
          <cell r="A373" t="str">
            <v>41121U</v>
          </cell>
          <cell r="B373">
            <v>41121</v>
          </cell>
          <cell r="C373" t="str">
            <v>U</v>
          </cell>
          <cell r="D373" t="str">
            <v>BBZ Verstrekking/uitgaven uitkering</v>
          </cell>
          <cell r="E373">
            <v>2021</v>
          </cell>
          <cell r="F373">
            <v>2099</v>
          </cell>
          <cell r="G373">
            <v>0</v>
          </cell>
        </row>
        <row r="374">
          <cell r="A374" t="str">
            <v>41122U</v>
          </cell>
          <cell r="B374">
            <v>41122</v>
          </cell>
          <cell r="C374" t="str">
            <v>U</v>
          </cell>
          <cell r="D374" t="str">
            <v>Leefgeld</v>
          </cell>
          <cell r="E374">
            <v>2022</v>
          </cell>
          <cell r="F374">
            <v>2099</v>
          </cell>
          <cell r="G374">
            <v>0</v>
          </cell>
        </row>
        <row r="375">
          <cell r="A375" t="str">
            <v>41125U</v>
          </cell>
          <cell r="B375">
            <v>41125</v>
          </cell>
          <cell r="C375" t="str">
            <v>U</v>
          </cell>
          <cell r="D375" t="str">
            <v>Studietoeslag</v>
          </cell>
          <cell r="E375">
            <v>2022</v>
          </cell>
          <cell r="F375">
            <v>2099</v>
          </cell>
          <cell r="G375">
            <v>0</v>
          </cell>
        </row>
        <row r="376">
          <cell r="A376" t="str">
            <v>41126U</v>
          </cell>
          <cell r="B376">
            <v>41126</v>
          </cell>
          <cell r="C376" t="str">
            <v>U</v>
          </cell>
          <cell r="D376" t="str">
            <v>Kosten woninginrichting</v>
          </cell>
          <cell r="E376">
            <v>2024</v>
          </cell>
          <cell r="F376">
            <v>2099</v>
          </cell>
          <cell r="G376">
            <v>0</v>
          </cell>
        </row>
        <row r="377">
          <cell r="A377" t="str">
            <v>41127U</v>
          </cell>
          <cell r="B377">
            <v>41127</v>
          </cell>
          <cell r="C377" t="str">
            <v>U</v>
          </cell>
          <cell r="D377" t="str">
            <v>Kosten bewindvoering</v>
          </cell>
          <cell r="E377">
            <v>2024</v>
          </cell>
          <cell r="F377">
            <v>2099</v>
          </cell>
          <cell r="G377">
            <v>0</v>
          </cell>
        </row>
        <row r="378">
          <cell r="A378" t="str">
            <v>41128U</v>
          </cell>
          <cell r="B378">
            <v>41128</v>
          </cell>
          <cell r="C378" t="str">
            <v>U</v>
          </cell>
          <cell r="D378" t="str">
            <v>Overige individuele verstrekkingen bijz. bijstand</v>
          </cell>
          <cell r="E378">
            <v>2024</v>
          </cell>
          <cell r="F378">
            <v>2099</v>
          </cell>
          <cell r="G378">
            <v>0</v>
          </cell>
        </row>
        <row r="379">
          <cell r="A379" t="str">
            <v>41129U</v>
          </cell>
          <cell r="B379">
            <v>41129</v>
          </cell>
          <cell r="C379" t="str">
            <v>U</v>
          </cell>
          <cell r="D379" t="str">
            <v>Premies aanvullende Ziektekostenverzekering</v>
          </cell>
          <cell r="E379">
            <v>2024</v>
          </cell>
          <cell r="F379">
            <v>2099</v>
          </cell>
          <cell r="G379">
            <v>0</v>
          </cell>
        </row>
        <row r="380">
          <cell r="A380" t="str">
            <v>41200I</v>
          </cell>
          <cell r="B380">
            <v>41200</v>
          </cell>
          <cell r="C380" t="str">
            <v>I</v>
          </cell>
          <cell r="D380" t="str">
            <v>Verhaal sociale uitkeringen in geld</v>
          </cell>
          <cell r="E380">
            <v>2016</v>
          </cell>
          <cell r="F380">
            <v>2099</v>
          </cell>
          <cell r="G380">
            <v>0</v>
          </cell>
        </row>
        <row r="381">
          <cell r="A381" t="str">
            <v>41202I</v>
          </cell>
          <cell r="B381">
            <v>41202</v>
          </cell>
          <cell r="C381" t="str">
            <v>I</v>
          </cell>
          <cell r="D381" t="str">
            <v>BBZ bedrijfskrediet TOZO</v>
          </cell>
          <cell r="E381">
            <v>2020</v>
          </cell>
          <cell r="F381">
            <v>2099</v>
          </cell>
          <cell r="G381">
            <v>0</v>
          </cell>
        </row>
        <row r="382">
          <cell r="A382" t="str">
            <v>41203I</v>
          </cell>
          <cell r="B382">
            <v>41203</v>
          </cell>
          <cell r="C382" t="str">
            <v>I</v>
          </cell>
          <cell r="D382" t="str">
            <v>IOAW</v>
          </cell>
          <cell r="E382">
            <v>2017</v>
          </cell>
          <cell r="F382">
            <v>2099</v>
          </cell>
          <cell r="G382">
            <v>0</v>
          </cell>
        </row>
        <row r="383">
          <cell r="A383" t="str">
            <v>41207I</v>
          </cell>
          <cell r="B383">
            <v>41207</v>
          </cell>
          <cell r="C383" t="str">
            <v>I</v>
          </cell>
          <cell r="D383" t="str">
            <v>Verhaal leenbijstand</v>
          </cell>
          <cell r="E383">
            <v>2017</v>
          </cell>
          <cell r="F383">
            <v>2099</v>
          </cell>
          <cell r="G383">
            <v>0</v>
          </cell>
        </row>
        <row r="384">
          <cell r="A384" t="str">
            <v>41213I</v>
          </cell>
          <cell r="B384">
            <v>41213</v>
          </cell>
          <cell r="C384" t="str">
            <v>I</v>
          </cell>
          <cell r="D384" t="str">
            <v>BBZ verhaal lening renteloos beginnende zelfst.</v>
          </cell>
          <cell r="E384">
            <v>2017</v>
          </cell>
          <cell r="F384">
            <v>2099</v>
          </cell>
          <cell r="G384">
            <v>0</v>
          </cell>
        </row>
        <row r="385">
          <cell r="A385" t="str">
            <v>41217I</v>
          </cell>
          <cell r="B385">
            <v>41217</v>
          </cell>
          <cell r="C385" t="str">
            <v>I</v>
          </cell>
          <cell r="D385" t="str">
            <v>Te verhalen loonkostensubsidies</v>
          </cell>
          <cell r="E385">
            <v>2019</v>
          </cell>
          <cell r="F385">
            <v>2099</v>
          </cell>
          <cell r="G385">
            <v>0</v>
          </cell>
        </row>
        <row r="386">
          <cell r="A386" t="str">
            <v>41219I</v>
          </cell>
          <cell r="B386">
            <v>41219</v>
          </cell>
          <cell r="C386" t="str">
            <v>I</v>
          </cell>
          <cell r="D386" t="str">
            <v>BBZ lening renteloos beginnende zelfstandigen</v>
          </cell>
          <cell r="E386">
            <v>2020</v>
          </cell>
          <cell r="F386">
            <v>2099</v>
          </cell>
          <cell r="G386">
            <v>0</v>
          </cell>
        </row>
        <row r="387">
          <cell r="A387" t="str">
            <v>41220I</v>
          </cell>
          <cell r="B387">
            <v>41220</v>
          </cell>
          <cell r="C387" t="str">
            <v>I</v>
          </cell>
          <cell r="D387" t="str">
            <v>BBZ om niet TOZO</v>
          </cell>
          <cell r="E387">
            <v>2020</v>
          </cell>
          <cell r="F387">
            <v>2099</v>
          </cell>
          <cell r="G387">
            <v>0</v>
          </cell>
        </row>
        <row r="388">
          <cell r="A388" t="str">
            <v>41221I</v>
          </cell>
          <cell r="B388">
            <v>41221</v>
          </cell>
          <cell r="C388" t="str">
            <v>I</v>
          </cell>
          <cell r="D388" t="str">
            <v>BBZ Terugvordering</v>
          </cell>
          <cell r="E388">
            <v>2021</v>
          </cell>
          <cell r="F388">
            <v>2099</v>
          </cell>
          <cell r="G388">
            <v>0</v>
          </cell>
        </row>
        <row r="389">
          <cell r="A389" t="str">
            <v>41222I</v>
          </cell>
          <cell r="B389">
            <v>41222</v>
          </cell>
          <cell r="C389" t="str">
            <v>I</v>
          </cell>
          <cell r="D389" t="str">
            <v>Te verhalen Leefgeld</v>
          </cell>
          <cell r="E389">
            <v>2023</v>
          </cell>
          <cell r="F389">
            <v>2099</v>
          </cell>
          <cell r="G389">
            <v>0</v>
          </cell>
        </row>
        <row r="390">
          <cell r="A390" t="str">
            <v>42000U</v>
          </cell>
          <cell r="B390">
            <v>42000</v>
          </cell>
          <cell r="C390" t="str">
            <v>U</v>
          </cell>
          <cell r="D390" t="str">
            <v>Subsidies</v>
          </cell>
          <cell r="E390">
            <v>2016</v>
          </cell>
          <cell r="F390">
            <v>2099</v>
          </cell>
          <cell r="G390">
            <v>0</v>
          </cell>
        </row>
        <row r="391">
          <cell r="A391" t="str">
            <v>42001U</v>
          </cell>
          <cell r="B391">
            <v>42001</v>
          </cell>
          <cell r="C391" t="str">
            <v>U</v>
          </cell>
          <cell r="D391" t="str">
            <v>Loonkostensubsidies</v>
          </cell>
          <cell r="E391">
            <v>2016</v>
          </cell>
          <cell r="F391">
            <v>2099</v>
          </cell>
          <cell r="G391">
            <v>0</v>
          </cell>
        </row>
        <row r="392">
          <cell r="A392" t="str">
            <v>42001I</v>
          </cell>
          <cell r="B392">
            <v>42001</v>
          </cell>
          <cell r="C392" t="str">
            <v>I</v>
          </cell>
          <cell r="D392" t="str">
            <v>Loonkostensubsidies</v>
          </cell>
          <cell r="E392">
            <v>2016</v>
          </cell>
          <cell r="F392">
            <v>2099</v>
          </cell>
          <cell r="G392">
            <v>0</v>
          </cell>
        </row>
        <row r="393">
          <cell r="A393" t="str">
            <v>42002U</v>
          </cell>
          <cell r="B393">
            <v>42002</v>
          </cell>
          <cell r="C393" t="str">
            <v>U</v>
          </cell>
          <cell r="D393" t="str">
            <v>Schakelklas (anderstalige achtergrond)</v>
          </cell>
          <cell r="E393">
            <v>2016</v>
          </cell>
          <cell r="F393">
            <v>2099</v>
          </cell>
          <cell r="G393">
            <v>0</v>
          </cell>
        </row>
        <row r="394">
          <cell r="A394" t="str">
            <v>42003U</v>
          </cell>
          <cell r="B394">
            <v>42003</v>
          </cell>
          <cell r="C394" t="str">
            <v>U</v>
          </cell>
          <cell r="D394" t="str">
            <v>Voortgezet onderwijs (anderstalige achtergrond)</v>
          </cell>
          <cell r="E394">
            <v>2016</v>
          </cell>
          <cell r="F394">
            <v>2099</v>
          </cell>
          <cell r="G394">
            <v>0</v>
          </cell>
        </row>
        <row r="395">
          <cell r="A395" t="str">
            <v>42004U</v>
          </cell>
          <cell r="B395">
            <v>42004</v>
          </cell>
          <cell r="C395" t="str">
            <v>U</v>
          </cell>
          <cell r="D395" t="str">
            <v>Volwassenen (anderstalige achtergrond)</v>
          </cell>
          <cell r="E395">
            <v>2016</v>
          </cell>
          <cell r="F395">
            <v>2099</v>
          </cell>
          <cell r="G395">
            <v>0</v>
          </cell>
        </row>
        <row r="396">
          <cell r="A396" t="str">
            <v>42005U</v>
          </cell>
          <cell r="B396">
            <v>42005</v>
          </cell>
          <cell r="C396" t="str">
            <v>U</v>
          </cell>
          <cell r="D396" t="str">
            <v>Informele taalbevordering</v>
          </cell>
          <cell r="E396">
            <v>2016</v>
          </cell>
          <cell r="F396">
            <v>2099</v>
          </cell>
          <cell r="G396">
            <v>0</v>
          </cell>
        </row>
        <row r="397">
          <cell r="A397" t="str">
            <v>42006U</v>
          </cell>
          <cell r="B397">
            <v>42006</v>
          </cell>
          <cell r="C397" t="str">
            <v>U</v>
          </cell>
          <cell r="D397" t="str">
            <v>Plusklas</v>
          </cell>
          <cell r="E397">
            <v>2016</v>
          </cell>
          <cell r="F397">
            <v>2099</v>
          </cell>
          <cell r="G397">
            <v>0</v>
          </cell>
        </row>
        <row r="398">
          <cell r="A398" t="str">
            <v>42007U</v>
          </cell>
          <cell r="B398">
            <v>42007</v>
          </cell>
          <cell r="C398" t="str">
            <v>U</v>
          </cell>
          <cell r="D398" t="str">
            <v>Mantelzorg</v>
          </cell>
          <cell r="E398">
            <v>2016</v>
          </cell>
          <cell r="F398">
            <v>2099</v>
          </cell>
          <cell r="G398">
            <v>0</v>
          </cell>
        </row>
        <row r="399">
          <cell r="A399" t="str">
            <v>42008U</v>
          </cell>
          <cell r="B399">
            <v>42008</v>
          </cell>
          <cell r="C399" t="str">
            <v>U</v>
          </cell>
          <cell r="D399" t="str">
            <v>Basisinfrastructuur</v>
          </cell>
          <cell r="E399">
            <v>2016</v>
          </cell>
          <cell r="F399">
            <v>2099</v>
          </cell>
          <cell r="G399">
            <v>0</v>
          </cell>
        </row>
        <row r="400">
          <cell r="A400" t="str">
            <v>42009U</v>
          </cell>
          <cell r="B400">
            <v>42009</v>
          </cell>
          <cell r="C400" t="str">
            <v>U</v>
          </cell>
          <cell r="D400" t="str">
            <v>Subsidie LL2</v>
          </cell>
          <cell r="E400">
            <v>2017</v>
          </cell>
          <cell r="F400">
            <v>2017</v>
          </cell>
          <cell r="G400">
            <v>1</v>
          </cell>
        </row>
        <row r="401">
          <cell r="A401" t="str">
            <v>42010U</v>
          </cell>
          <cell r="B401">
            <v>42010</v>
          </cell>
          <cell r="C401" t="str">
            <v>U</v>
          </cell>
          <cell r="D401" t="str">
            <v>Voor- en Vroegschoolse Educatie - Taalachterstand</v>
          </cell>
          <cell r="E401">
            <v>2017</v>
          </cell>
          <cell r="F401">
            <v>2099</v>
          </cell>
          <cell r="G401">
            <v>0</v>
          </cell>
        </row>
        <row r="402">
          <cell r="A402" t="str">
            <v>43100I</v>
          </cell>
          <cell r="B402">
            <v>43100</v>
          </cell>
          <cell r="C402" t="str">
            <v>I</v>
          </cell>
          <cell r="D402" t="str">
            <v>Inkomensoverdrachten - Rijk</v>
          </cell>
          <cell r="E402">
            <v>2016</v>
          </cell>
          <cell r="F402">
            <v>2099</v>
          </cell>
          <cell r="G402">
            <v>0</v>
          </cell>
        </row>
        <row r="403">
          <cell r="A403" t="str">
            <v>43100U</v>
          </cell>
          <cell r="B403">
            <v>43100</v>
          </cell>
          <cell r="C403" t="str">
            <v>U</v>
          </cell>
          <cell r="D403" t="str">
            <v>Inkomensoverdrachten - Rijk</v>
          </cell>
          <cell r="E403">
            <v>2016</v>
          </cell>
          <cell r="F403">
            <v>2099</v>
          </cell>
          <cell r="G403">
            <v>0</v>
          </cell>
        </row>
        <row r="404">
          <cell r="A404" t="str">
            <v>43101I</v>
          </cell>
          <cell r="B404">
            <v>43101</v>
          </cell>
          <cell r="C404" t="str">
            <v>I</v>
          </cell>
          <cell r="D404" t="str">
            <v>Integratie-uitkering</v>
          </cell>
          <cell r="E404">
            <v>2016</v>
          </cell>
          <cell r="F404">
            <v>2099</v>
          </cell>
          <cell r="G404">
            <v>0</v>
          </cell>
        </row>
        <row r="405">
          <cell r="A405" t="str">
            <v>43102I</v>
          </cell>
          <cell r="B405">
            <v>43102</v>
          </cell>
          <cell r="C405" t="str">
            <v>I</v>
          </cell>
          <cell r="D405" t="str">
            <v>Decentralisatie-uitkering</v>
          </cell>
          <cell r="E405">
            <v>2016</v>
          </cell>
          <cell r="F405">
            <v>2099</v>
          </cell>
          <cell r="G405">
            <v>0</v>
          </cell>
        </row>
        <row r="406">
          <cell r="A406" t="str">
            <v>43103I</v>
          </cell>
          <cell r="B406">
            <v>43103</v>
          </cell>
          <cell r="C406" t="str">
            <v>I</v>
          </cell>
          <cell r="D406" t="str">
            <v>BUIG-budget</v>
          </cell>
          <cell r="E406">
            <v>2016</v>
          </cell>
          <cell r="F406">
            <v>2099</v>
          </cell>
          <cell r="G406">
            <v>0</v>
          </cell>
        </row>
        <row r="407">
          <cell r="A407" t="str">
            <v>43104I</v>
          </cell>
          <cell r="B407">
            <v>43104</v>
          </cell>
          <cell r="C407" t="str">
            <v>I</v>
          </cell>
          <cell r="D407" t="str">
            <v>BBZ-budget</v>
          </cell>
          <cell r="E407">
            <v>2016</v>
          </cell>
          <cell r="F407">
            <v>2099</v>
          </cell>
          <cell r="G407">
            <v>0</v>
          </cell>
        </row>
        <row r="408">
          <cell r="A408" t="str">
            <v>43105U</v>
          </cell>
          <cell r="B408">
            <v>43105</v>
          </cell>
          <cell r="C408" t="str">
            <v>U</v>
          </cell>
          <cell r="D408" t="str">
            <v>BBZ levenso. gevestigde zelfstandigen Rijk (75%)</v>
          </cell>
          <cell r="E408">
            <v>2019</v>
          </cell>
          <cell r="F408">
            <v>2099</v>
          </cell>
          <cell r="G408">
            <v>0</v>
          </cell>
        </row>
        <row r="409">
          <cell r="A409" t="str">
            <v>43105I</v>
          </cell>
          <cell r="B409">
            <v>43105</v>
          </cell>
          <cell r="C409" t="str">
            <v>I</v>
          </cell>
          <cell r="D409" t="str">
            <v>BBZ levenso. gevestigde zelfstandigen Rijk (75%)</v>
          </cell>
          <cell r="E409">
            <v>2016</v>
          </cell>
          <cell r="F409">
            <v>2099</v>
          </cell>
          <cell r="G409">
            <v>0</v>
          </cell>
        </row>
        <row r="410">
          <cell r="A410" t="str">
            <v>43106I</v>
          </cell>
          <cell r="B410">
            <v>43106</v>
          </cell>
          <cell r="C410" t="str">
            <v>I</v>
          </cell>
          <cell r="D410" t="str">
            <v>Participatiebudget</v>
          </cell>
          <cell r="E410">
            <v>2016</v>
          </cell>
          <cell r="F410">
            <v>2099</v>
          </cell>
          <cell r="G410">
            <v>0</v>
          </cell>
        </row>
        <row r="411">
          <cell r="A411" t="str">
            <v>43107I</v>
          </cell>
          <cell r="B411">
            <v>43107</v>
          </cell>
          <cell r="C411" t="str">
            <v>I</v>
          </cell>
          <cell r="D411" t="str">
            <v>Algemene uitkering</v>
          </cell>
          <cell r="E411">
            <v>2016</v>
          </cell>
          <cell r="F411">
            <v>2099</v>
          </cell>
          <cell r="G411">
            <v>0</v>
          </cell>
        </row>
        <row r="412">
          <cell r="A412" t="str">
            <v>43108I</v>
          </cell>
          <cell r="B412">
            <v>43108</v>
          </cell>
          <cell r="C412" t="str">
            <v>I</v>
          </cell>
          <cell r="D412" t="str">
            <v>Specifieke uitkering sport</v>
          </cell>
          <cell r="E412">
            <v>2019</v>
          </cell>
          <cell r="F412">
            <v>2099</v>
          </cell>
          <cell r="G412">
            <v>0</v>
          </cell>
        </row>
        <row r="413">
          <cell r="A413" t="str">
            <v>43109I</v>
          </cell>
          <cell r="B413">
            <v>43109</v>
          </cell>
          <cell r="C413" t="str">
            <v>I</v>
          </cell>
          <cell r="D413" t="str">
            <v>Rijksinkomsten COVID-19</v>
          </cell>
          <cell r="E413">
            <v>2020</v>
          </cell>
          <cell r="F413">
            <v>2099</v>
          </cell>
          <cell r="G413">
            <v>0</v>
          </cell>
        </row>
        <row r="414">
          <cell r="A414" t="str">
            <v>43110I</v>
          </cell>
          <cell r="B414">
            <v>43110</v>
          </cell>
          <cell r="C414" t="str">
            <v>I</v>
          </cell>
          <cell r="D414" t="str">
            <v>Rijksbijdrage Spuk inburgering</v>
          </cell>
          <cell r="E414">
            <v>2022</v>
          </cell>
          <cell r="F414">
            <v>2099</v>
          </cell>
          <cell r="G414">
            <v>0</v>
          </cell>
        </row>
        <row r="415">
          <cell r="A415" t="str">
            <v>43111I</v>
          </cell>
          <cell r="B415">
            <v>43111</v>
          </cell>
          <cell r="C415" t="str">
            <v>I</v>
          </cell>
          <cell r="D415" t="str">
            <v>Specifieke uitkering Nationaal Programma Onderwijs</v>
          </cell>
          <cell r="E415">
            <v>2021</v>
          </cell>
          <cell r="F415">
            <v>2099</v>
          </cell>
          <cell r="G415">
            <v>0</v>
          </cell>
        </row>
        <row r="416">
          <cell r="A416" t="str">
            <v>43200U</v>
          </cell>
          <cell r="B416">
            <v>43200</v>
          </cell>
          <cell r="C416" t="str">
            <v>U</v>
          </cell>
          <cell r="D416" t="str">
            <v>Bijdrage uitvoeringsinstantie</v>
          </cell>
          <cell r="E416">
            <v>2016</v>
          </cell>
          <cell r="F416">
            <v>2099</v>
          </cell>
          <cell r="G416">
            <v>0</v>
          </cell>
        </row>
        <row r="417">
          <cell r="A417" t="str">
            <v>43201U</v>
          </cell>
          <cell r="B417">
            <v>43201</v>
          </cell>
          <cell r="C417" t="str">
            <v>U</v>
          </cell>
          <cell r="D417" t="str">
            <v>Inkomensoverdrachten - gemeente</v>
          </cell>
          <cell r="E417">
            <v>2024</v>
          </cell>
          <cell r="F417">
            <v>2099</v>
          </cell>
          <cell r="G417">
            <v>0</v>
          </cell>
        </row>
        <row r="418">
          <cell r="A418" t="str">
            <v>43201I</v>
          </cell>
          <cell r="B418">
            <v>43201</v>
          </cell>
          <cell r="C418" t="str">
            <v>I</v>
          </cell>
          <cell r="D418" t="str">
            <v>Inkomensoverdrachten - gemeente</v>
          </cell>
          <cell r="E418">
            <v>2016</v>
          </cell>
          <cell r="F418">
            <v>2099</v>
          </cell>
          <cell r="G418">
            <v>0</v>
          </cell>
        </row>
        <row r="419">
          <cell r="A419" t="str">
            <v>43204U</v>
          </cell>
          <cell r="B419">
            <v>43204</v>
          </cell>
          <cell r="C419" t="str">
            <v>U</v>
          </cell>
          <cell r="D419" t="str">
            <v>Regionale inkoop Zorg in natura</v>
          </cell>
          <cell r="E419">
            <v>2018</v>
          </cell>
          <cell r="F419">
            <v>2099</v>
          </cell>
          <cell r="G419">
            <v>0</v>
          </cell>
        </row>
        <row r="420">
          <cell r="A420" t="str">
            <v>43300I</v>
          </cell>
          <cell r="B420">
            <v>43300</v>
          </cell>
          <cell r="C420" t="str">
            <v>I</v>
          </cell>
          <cell r="D420" t="str">
            <v>Inkomensoverdrachten - Gemeensch. Regelingen</v>
          </cell>
          <cell r="E420">
            <v>2018</v>
          </cell>
          <cell r="F420">
            <v>2099</v>
          </cell>
          <cell r="G420">
            <v>0</v>
          </cell>
        </row>
        <row r="421">
          <cell r="A421" t="str">
            <v>43300U</v>
          </cell>
          <cell r="B421">
            <v>43300</v>
          </cell>
          <cell r="C421" t="str">
            <v>U</v>
          </cell>
          <cell r="D421" t="str">
            <v>Inkomensoverdrachten - Gemeensch. Regelingen</v>
          </cell>
          <cell r="E421">
            <v>2016</v>
          </cell>
          <cell r="F421">
            <v>2099</v>
          </cell>
          <cell r="G421">
            <v>0</v>
          </cell>
        </row>
        <row r="422">
          <cell r="A422" t="str">
            <v>43301U</v>
          </cell>
          <cell r="B422">
            <v>43301</v>
          </cell>
          <cell r="C422" t="str">
            <v>U</v>
          </cell>
          <cell r="D422" t="str">
            <v>Gemeenschappelijke Regeling Noordwest Veluwe</v>
          </cell>
          <cell r="E422">
            <v>2016</v>
          </cell>
          <cell r="F422">
            <v>2017</v>
          </cell>
          <cell r="G422">
            <v>2</v>
          </cell>
        </row>
        <row r="423">
          <cell r="A423" t="str">
            <v>43302U</v>
          </cell>
          <cell r="B423">
            <v>43302</v>
          </cell>
          <cell r="C423" t="str">
            <v>U</v>
          </cell>
          <cell r="D423" t="str">
            <v>Gemeenschappelijke Regeling Food Valley</v>
          </cell>
          <cell r="E423">
            <v>2016</v>
          </cell>
          <cell r="F423">
            <v>2017</v>
          </cell>
          <cell r="G423">
            <v>2</v>
          </cell>
        </row>
        <row r="424">
          <cell r="A424" t="str">
            <v>43303U</v>
          </cell>
          <cell r="B424">
            <v>43303</v>
          </cell>
          <cell r="C424" t="str">
            <v>U</v>
          </cell>
          <cell r="D424" t="str">
            <v>Inkomensoverdracht WSW</v>
          </cell>
          <cell r="E424">
            <v>2016</v>
          </cell>
          <cell r="F424">
            <v>2099</v>
          </cell>
          <cell r="G424">
            <v>0</v>
          </cell>
        </row>
        <row r="425">
          <cell r="A425" t="str">
            <v>43304U</v>
          </cell>
          <cell r="B425">
            <v>43304</v>
          </cell>
          <cell r="C425" t="str">
            <v>U</v>
          </cell>
          <cell r="D425" t="str">
            <v>Regionale solidariteit</v>
          </cell>
          <cell r="E425">
            <v>2016</v>
          </cell>
          <cell r="F425">
            <v>2099</v>
          </cell>
          <cell r="G425">
            <v>0</v>
          </cell>
        </row>
        <row r="426">
          <cell r="A426" t="str">
            <v>43305U</v>
          </cell>
          <cell r="B426">
            <v>43305</v>
          </cell>
          <cell r="C426" t="str">
            <v>U</v>
          </cell>
          <cell r="D426" t="str">
            <v>Bijdrage regionale samenwerking</v>
          </cell>
          <cell r="E426">
            <v>2016</v>
          </cell>
          <cell r="F426">
            <v>2099</v>
          </cell>
          <cell r="G426">
            <v>0</v>
          </cell>
        </row>
        <row r="427">
          <cell r="A427" t="str">
            <v>43306U</v>
          </cell>
          <cell r="B427">
            <v>43306</v>
          </cell>
          <cell r="C427" t="str">
            <v>U</v>
          </cell>
          <cell r="D427" t="str">
            <v>Jeugd- en Opvoedhulp (JOH)</v>
          </cell>
          <cell r="E427">
            <v>2016</v>
          </cell>
          <cell r="F427">
            <v>2099</v>
          </cell>
          <cell r="G427">
            <v>0</v>
          </cell>
        </row>
        <row r="428">
          <cell r="A428" t="str">
            <v>43307U</v>
          </cell>
          <cell r="B428">
            <v>43307</v>
          </cell>
          <cell r="C428" t="str">
            <v>U</v>
          </cell>
          <cell r="D428" t="str">
            <v>Jeugd Licht Verstandelijk Beperkt (JVLB)</v>
          </cell>
          <cell r="E428">
            <v>2016</v>
          </cell>
          <cell r="F428">
            <v>2099</v>
          </cell>
          <cell r="G428">
            <v>0</v>
          </cell>
        </row>
        <row r="429">
          <cell r="A429" t="str">
            <v>43308U</v>
          </cell>
          <cell r="B429">
            <v>43308</v>
          </cell>
          <cell r="C429" t="str">
            <v>U</v>
          </cell>
          <cell r="D429" t="str">
            <v>Jeugd GGZ (JGGZ)</v>
          </cell>
          <cell r="E429">
            <v>2016</v>
          </cell>
          <cell r="F429">
            <v>2099</v>
          </cell>
          <cell r="G429">
            <v>0</v>
          </cell>
        </row>
        <row r="430">
          <cell r="A430" t="str">
            <v>43309U</v>
          </cell>
          <cell r="B430">
            <v>43309</v>
          </cell>
          <cell r="C430" t="str">
            <v>U</v>
          </cell>
          <cell r="D430" t="str">
            <v>Overige jeugdhulp</v>
          </cell>
          <cell r="E430">
            <v>2016</v>
          </cell>
          <cell r="F430">
            <v>2099</v>
          </cell>
          <cell r="G430">
            <v>0</v>
          </cell>
        </row>
        <row r="431">
          <cell r="A431" t="str">
            <v>43310U</v>
          </cell>
          <cell r="B431">
            <v>43310</v>
          </cell>
          <cell r="C431" t="str">
            <v>U</v>
          </cell>
          <cell r="D431" t="str">
            <v>Bedrijfvoeringskosten regionaal account jeugd</v>
          </cell>
          <cell r="E431">
            <v>2016</v>
          </cell>
          <cell r="F431">
            <v>2099</v>
          </cell>
          <cell r="G431">
            <v>0</v>
          </cell>
        </row>
        <row r="432">
          <cell r="A432" t="str">
            <v>43311U</v>
          </cell>
          <cell r="B432">
            <v>43311</v>
          </cell>
          <cell r="C432" t="str">
            <v>U</v>
          </cell>
          <cell r="D432" t="str">
            <v>Gemeenschappelijke Regelingen West Veluwe</v>
          </cell>
          <cell r="E432">
            <v>2016</v>
          </cell>
          <cell r="F432">
            <v>2017</v>
          </cell>
          <cell r="G432">
            <v>2</v>
          </cell>
        </row>
        <row r="433">
          <cell r="A433" t="str">
            <v>43341U</v>
          </cell>
          <cell r="B433">
            <v>43341</v>
          </cell>
          <cell r="C433" t="str">
            <v>U</v>
          </cell>
          <cell r="D433" t="str">
            <v>Verwerken afvalstromen AVU</v>
          </cell>
          <cell r="E433">
            <v>2021</v>
          </cell>
          <cell r="F433">
            <v>2099</v>
          </cell>
          <cell r="G433">
            <v>0</v>
          </cell>
        </row>
        <row r="434">
          <cell r="A434" t="str">
            <v>43342U</v>
          </cell>
          <cell r="B434">
            <v>43342</v>
          </cell>
          <cell r="C434" t="str">
            <v>U</v>
          </cell>
          <cell r="D434" t="str">
            <v>Inzamelen wijken AVU</v>
          </cell>
          <cell r="E434">
            <v>2021</v>
          </cell>
          <cell r="F434">
            <v>2099</v>
          </cell>
          <cell r="G434">
            <v>0</v>
          </cell>
        </row>
        <row r="435">
          <cell r="A435" t="str">
            <v>43350U</v>
          </cell>
          <cell r="B435">
            <v>43350</v>
          </cell>
          <cell r="C435" t="str">
            <v>U</v>
          </cell>
          <cell r="D435" t="str">
            <v>Inkomensoverdracht VRU Brandweer</v>
          </cell>
          <cell r="E435">
            <v>2024</v>
          </cell>
          <cell r="F435">
            <v>2099</v>
          </cell>
          <cell r="G435">
            <v>0</v>
          </cell>
        </row>
        <row r="436">
          <cell r="A436" t="str">
            <v>43351U</v>
          </cell>
          <cell r="B436">
            <v>43351</v>
          </cell>
          <cell r="C436" t="str">
            <v>U</v>
          </cell>
          <cell r="D436" t="str">
            <v>Inkomensoverdracht VRU beheer brw. Leusden</v>
          </cell>
          <cell r="E436">
            <v>2024</v>
          </cell>
          <cell r="F436">
            <v>2099</v>
          </cell>
          <cell r="G436">
            <v>0</v>
          </cell>
        </row>
        <row r="437">
          <cell r="A437" t="str">
            <v>43352U</v>
          </cell>
          <cell r="B437">
            <v>43352</v>
          </cell>
          <cell r="C437" t="str">
            <v>U</v>
          </cell>
          <cell r="D437" t="str">
            <v>Inkomensoverdracht VRU beheer brw. Achterveld</v>
          </cell>
          <cell r="E437">
            <v>2024</v>
          </cell>
          <cell r="F437">
            <v>2099</v>
          </cell>
          <cell r="G437">
            <v>0</v>
          </cell>
        </row>
        <row r="438">
          <cell r="A438" t="str">
            <v>43400I</v>
          </cell>
          <cell r="B438">
            <v>43400</v>
          </cell>
          <cell r="C438" t="str">
            <v>I</v>
          </cell>
          <cell r="D438" t="str">
            <v>Inkomensoverdrachten - provincies</v>
          </cell>
          <cell r="E438">
            <v>2016</v>
          </cell>
          <cell r="F438">
            <v>2099</v>
          </cell>
          <cell r="G438">
            <v>0</v>
          </cell>
        </row>
        <row r="439">
          <cell r="A439" t="str">
            <v>43500U</v>
          </cell>
          <cell r="B439">
            <v>43500</v>
          </cell>
          <cell r="C439" t="str">
            <v>U</v>
          </cell>
          <cell r="D439" t="str">
            <v>Inkomensoverdrachten - Gas, Water en Electraschap.</v>
          </cell>
          <cell r="E439">
            <v>2016</v>
          </cell>
          <cell r="F439">
            <v>2099</v>
          </cell>
          <cell r="G439">
            <v>0</v>
          </cell>
        </row>
        <row r="440">
          <cell r="A440" t="str">
            <v>43601U</v>
          </cell>
          <cell r="B440">
            <v>43601</v>
          </cell>
          <cell r="C440" t="str">
            <v>U</v>
          </cell>
          <cell r="D440" t="str">
            <v>Inkomensoverdrachten - Overige overheden</v>
          </cell>
          <cell r="E440">
            <v>2016</v>
          </cell>
          <cell r="F440">
            <v>2099</v>
          </cell>
          <cell r="G440">
            <v>0</v>
          </cell>
        </row>
        <row r="441">
          <cell r="A441" t="str">
            <v>43601I</v>
          </cell>
          <cell r="B441">
            <v>43601</v>
          </cell>
          <cell r="C441" t="str">
            <v>I</v>
          </cell>
          <cell r="D441" t="str">
            <v>Inkomensoverdrachten - Overige overheden</v>
          </cell>
          <cell r="E441">
            <v>2016</v>
          </cell>
          <cell r="F441">
            <v>2099</v>
          </cell>
          <cell r="G441">
            <v>0</v>
          </cell>
        </row>
        <row r="442">
          <cell r="A442" t="str">
            <v>43602U</v>
          </cell>
          <cell r="B442">
            <v>43602</v>
          </cell>
          <cell r="C442" t="str">
            <v>U</v>
          </cell>
          <cell r="D442" t="str">
            <v>Subsidie reddingsbrigade</v>
          </cell>
          <cell r="E442">
            <v>2016</v>
          </cell>
          <cell r="F442">
            <v>2099</v>
          </cell>
          <cell r="G442">
            <v>0</v>
          </cell>
        </row>
        <row r="443">
          <cell r="A443" t="str">
            <v>43603U</v>
          </cell>
          <cell r="B443">
            <v>43603</v>
          </cell>
          <cell r="C443" t="str">
            <v>U</v>
          </cell>
          <cell r="D443" t="str">
            <v>Inkomensoverdrachten Lariks</v>
          </cell>
          <cell r="E443">
            <v>2017</v>
          </cell>
          <cell r="F443">
            <v>2099</v>
          </cell>
          <cell r="G443">
            <v>0</v>
          </cell>
        </row>
        <row r="444">
          <cell r="A444" t="str">
            <v>43608U</v>
          </cell>
          <cell r="B444">
            <v>43608</v>
          </cell>
          <cell r="C444" t="str">
            <v>U</v>
          </cell>
          <cell r="D444" t="str">
            <v>Regionale taakgerichte financiering (MetMaya)</v>
          </cell>
          <cell r="E444">
            <v>2022</v>
          </cell>
          <cell r="F444">
            <v>2099</v>
          </cell>
          <cell r="G444">
            <v>0</v>
          </cell>
        </row>
        <row r="445">
          <cell r="A445" t="str">
            <v>43609U</v>
          </cell>
          <cell r="B445">
            <v>43609</v>
          </cell>
          <cell r="C445" t="str">
            <v>U</v>
          </cell>
          <cell r="D445" t="str">
            <v>Inloopfunctie GGZ</v>
          </cell>
          <cell r="E445">
            <v>2023</v>
          </cell>
          <cell r="F445">
            <v>2099</v>
          </cell>
          <cell r="G445">
            <v>0</v>
          </cell>
        </row>
        <row r="446">
          <cell r="A446" t="str">
            <v>43609U</v>
          </cell>
          <cell r="B446">
            <v>43609</v>
          </cell>
          <cell r="C446" t="str">
            <v>U</v>
          </cell>
          <cell r="D446" t="str">
            <v>Inloop GGZ alle gemeenten (12a)</v>
          </cell>
          <cell r="E446">
            <v>2022</v>
          </cell>
          <cell r="F446">
            <v>2022</v>
          </cell>
          <cell r="G446">
            <v>0</v>
          </cell>
        </row>
        <row r="447">
          <cell r="A447" t="str">
            <v>43610U</v>
          </cell>
          <cell r="B447">
            <v>43610</v>
          </cell>
          <cell r="C447" t="str">
            <v>U</v>
          </cell>
          <cell r="D447" t="str">
            <v>Samen Veilig alle gemeenten Volwassenen (13b)</v>
          </cell>
          <cell r="E447">
            <v>2022</v>
          </cell>
          <cell r="F447">
            <v>2099</v>
          </cell>
          <cell r="G447">
            <v>0</v>
          </cell>
        </row>
        <row r="448">
          <cell r="A448" t="str">
            <v>43611U</v>
          </cell>
          <cell r="B448">
            <v>43611</v>
          </cell>
          <cell r="C448" t="str">
            <v>U</v>
          </cell>
          <cell r="D448" t="str">
            <v>Samen Veilig Midden Nederland Jeugd (13a)</v>
          </cell>
          <cell r="E448">
            <v>2022</v>
          </cell>
          <cell r="F448">
            <v>2099</v>
          </cell>
          <cell r="G448">
            <v>0</v>
          </cell>
        </row>
        <row r="449">
          <cell r="A449" t="str">
            <v>43800U</v>
          </cell>
          <cell r="B449">
            <v>43800</v>
          </cell>
          <cell r="C449" t="str">
            <v>U</v>
          </cell>
          <cell r="D449" t="str">
            <v>Inkomensoverdrachten - Overige instel. en personen</v>
          </cell>
          <cell r="E449">
            <v>2016</v>
          </cell>
          <cell r="F449">
            <v>2099</v>
          </cell>
          <cell r="G449">
            <v>0</v>
          </cell>
        </row>
        <row r="450">
          <cell r="A450" t="str">
            <v>43800I</v>
          </cell>
          <cell r="B450">
            <v>43800</v>
          </cell>
          <cell r="C450" t="str">
            <v>I</v>
          </cell>
          <cell r="D450" t="str">
            <v>Inkomensoverdrachten - Overige instel. en personen</v>
          </cell>
          <cell r="E450">
            <v>2016</v>
          </cell>
          <cell r="F450">
            <v>2099</v>
          </cell>
          <cell r="G450">
            <v>0</v>
          </cell>
        </row>
        <row r="451">
          <cell r="A451" t="str">
            <v>43801U</v>
          </cell>
          <cell r="B451">
            <v>43801</v>
          </cell>
          <cell r="C451" t="str">
            <v>U</v>
          </cell>
          <cell r="D451" t="str">
            <v>Bijdrage Schoolzwemmen</v>
          </cell>
          <cell r="E451">
            <v>2016</v>
          </cell>
          <cell r="F451">
            <v>2099</v>
          </cell>
          <cell r="G451">
            <v>0</v>
          </cell>
        </row>
        <row r="452">
          <cell r="A452" t="str">
            <v>43802U</v>
          </cell>
          <cell r="B452">
            <v>43802</v>
          </cell>
          <cell r="C452" t="str">
            <v>U</v>
          </cell>
          <cell r="D452" t="str">
            <v>Vervoerskosten</v>
          </cell>
          <cell r="E452">
            <v>2016</v>
          </cell>
          <cell r="F452">
            <v>2099</v>
          </cell>
          <cell r="G452">
            <v>0</v>
          </cell>
        </row>
        <row r="453">
          <cell r="A453" t="str">
            <v>43803U</v>
          </cell>
          <cell r="B453">
            <v>43803</v>
          </cell>
          <cell r="C453" t="str">
            <v>U</v>
          </cell>
          <cell r="D453" t="str">
            <v>Bijdrage Gym- en bewegingsonderwijs</v>
          </cell>
          <cell r="E453">
            <v>2016</v>
          </cell>
          <cell r="F453">
            <v>2099</v>
          </cell>
          <cell r="G453">
            <v>0</v>
          </cell>
        </row>
        <row r="454">
          <cell r="A454" t="str">
            <v>43804U</v>
          </cell>
          <cell r="B454">
            <v>43804</v>
          </cell>
          <cell r="C454" t="str">
            <v>U</v>
          </cell>
          <cell r="D454" t="str">
            <v>Kunstzinnige vorming</v>
          </cell>
          <cell r="E454">
            <v>2016</v>
          </cell>
          <cell r="F454">
            <v>2099</v>
          </cell>
          <cell r="G454">
            <v>0</v>
          </cell>
        </row>
        <row r="455">
          <cell r="A455" t="str">
            <v>43805U</v>
          </cell>
          <cell r="B455">
            <v>43805</v>
          </cell>
          <cell r="C455" t="str">
            <v>U</v>
          </cell>
          <cell r="D455" t="str">
            <v>Vergoeding mantelzorgers</v>
          </cell>
          <cell r="E455">
            <v>2016</v>
          </cell>
          <cell r="F455">
            <v>2099</v>
          </cell>
          <cell r="G455">
            <v>0</v>
          </cell>
        </row>
        <row r="456">
          <cell r="A456" t="str">
            <v>43806U</v>
          </cell>
          <cell r="B456">
            <v>43806</v>
          </cell>
          <cell r="C456" t="str">
            <v>U</v>
          </cell>
          <cell r="D456" t="str">
            <v>Cliëntbegeleiding (SESA/MEE)</v>
          </cell>
          <cell r="E456">
            <v>2020</v>
          </cell>
          <cell r="F456">
            <v>2099</v>
          </cell>
          <cell r="G456">
            <v>0</v>
          </cell>
        </row>
        <row r="457">
          <cell r="A457" t="str">
            <v>43806U</v>
          </cell>
          <cell r="B457">
            <v>43806</v>
          </cell>
          <cell r="C457" t="str">
            <v>U</v>
          </cell>
          <cell r="D457" t="str">
            <v>Servicepunt SESA Achterveld</v>
          </cell>
          <cell r="E457">
            <v>2017</v>
          </cell>
          <cell r="F457">
            <v>2019</v>
          </cell>
          <cell r="G457">
            <v>0</v>
          </cell>
        </row>
        <row r="458">
          <cell r="A458" t="str">
            <v>43807U</v>
          </cell>
          <cell r="B458">
            <v>43807</v>
          </cell>
          <cell r="C458" t="str">
            <v>U</v>
          </cell>
          <cell r="D458" t="str">
            <v>Uitvoering pilot POH-JGGZ</v>
          </cell>
          <cell r="E458">
            <v>2020</v>
          </cell>
          <cell r="F458">
            <v>2099</v>
          </cell>
          <cell r="G458">
            <v>0</v>
          </cell>
        </row>
        <row r="459">
          <cell r="A459" t="str">
            <v>43812U</v>
          </cell>
          <cell r="B459">
            <v>43812</v>
          </cell>
          <cell r="C459" t="str">
            <v>U</v>
          </cell>
          <cell r="D459" t="str">
            <v>Bijdrage Vakbonden</v>
          </cell>
          <cell r="E459">
            <v>2020</v>
          </cell>
          <cell r="F459">
            <v>2099</v>
          </cell>
          <cell r="G459">
            <v>0</v>
          </cell>
        </row>
        <row r="460">
          <cell r="A460" t="str">
            <v>43819U</v>
          </cell>
          <cell r="B460">
            <v>43819</v>
          </cell>
          <cell r="C460" t="str">
            <v>U</v>
          </cell>
          <cell r="D460" t="str">
            <v>Subsidie groene daken</v>
          </cell>
          <cell r="E460">
            <v>2024</v>
          </cell>
          <cell r="F460">
            <v>2099</v>
          </cell>
          <cell r="G460">
            <v>0</v>
          </cell>
        </row>
        <row r="461">
          <cell r="A461" t="str">
            <v>44100I</v>
          </cell>
          <cell r="B461">
            <v>44100</v>
          </cell>
          <cell r="C461" t="str">
            <v>I</v>
          </cell>
          <cell r="D461" t="str">
            <v>Kapitaalverstrekkingen - Rijk</v>
          </cell>
          <cell r="E461">
            <v>2016</v>
          </cell>
          <cell r="F461">
            <v>2024</v>
          </cell>
          <cell r="G461">
            <v>1</v>
          </cell>
        </row>
        <row r="462">
          <cell r="A462" t="str">
            <v>44100U</v>
          </cell>
          <cell r="B462">
            <v>44100</v>
          </cell>
          <cell r="C462" t="str">
            <v>U</v>
          </cell>
          <cell r="D462" t="str">
            <v>Kapitaalverstrekkingen - Rijk</v>
          </cell>
          <cell r="E462">
            <v>2016</v>
          </cell>
          <cell r="F462">
            <v>2024</v>
          </cell>
          <cell r="G462">
            <v>1</v>
          </cell>
        </row>
        <row r="463">
          <cell r="A463" t="str">
            <v>44101I</v>
          </cell>
          <cell r="B463">
            <v>44101</v>
          </cell>
          <cell r="C463" t="str">
            <v>I</v>
          </cell>
          <cell r="D463" t="str">
            <v>BBZ levensonderhoud gevestigde zelfstandigen</v>
          </cell>
          <cell r="E463">
            <v>2016</v>
          </cell>
          <cell r="F463">
            <v>2024</v>
          </cell>
          <cell r="G463">
            <v>1</v>
          </cell>
        </row>
        <row r="464">
          <cell r="A464" t="str">
            <v>44102I</v>
          </cell>
          <cell r="B464">
            <v>44102</v>
          </cell>
          <cell r="C464" t="str">
            <v>I</v>
          </cell>
          <cell r="D464" t="str">
            <v>Onderzoekskosten (90%)</v>
          </cell>
          <cell r="E464">
            <v>2016</v>
          </cell>
          <cell r="F464">
            <v>2024</v>
          </cell>
          <cell r="G464">
            <v>1</v>
          </cell>
        </row>
        <row r="465">
          <cell r="A465" t="str">
            <v>44200I</v>
          </cell>
          <cell r="B465">
            <v>44200</v>
          </cell>
          <cell r="C465" t="str">
            <v>I</v>
          </cell>
          <cell r="D465" t="str">
            <v>Kapitaalverstrekkingen - gemeenten</v>
          </cell>
          <cell r="E465">
            <v>2024</v>
          </cell>
          <cell r="F465">
            <v>2024</v>
          </cell>
          <cell r="G465">
            <v>0</v>
          </cell>
        </row>
        <row r="466">
          <cell r="A466" t="str">
            <v>44400I</v>
          </cell>
          <cell r="B466">
            <v>44400</v>
          </cell>
          <cell r="C466" t="str">
            <v>I</v>
          </cell>
          <cell r="D466" t="str">
            <v>Bijdrage provincie aan collectief vervoer</v>
          </cell>
          <cell r="E466">
            <v>2016</v>
          </cell>
          <cell r="F466">
            <v>2024</v>
          </cell>
          <cell r="G466">
            <v>1</v>
          </cell>
        </row>
        <row r="467">
          <cell r="A467" t="str">
            <v>44401U</v>
          </cell>
          <cell r="B467">
            <v>44401</v>
          </cell>
          <cell r="C467" t="str">
            <v>U</v>
          </cell>
          <cell r="D467" t="str">
            <v xml:space="preserve">Kapitaalverstrekkingen - provincie_x000D_
</v>
          </cell>
          <cell r="E467">
            <v>2018</v>
          </cell>
          <cell r="F467">
            <v>2024</v>
          </cell>
          <cell r="G467">
            <v>1</v>
          </cell>
        </row>
        <row r="468">
          <cell r="A468" t="str">
            <v>44401I</v>
          </cell>
          <cell r="B468">
            <v>44401</v>
          </cell>
          <cell r="C468" t="str">
            <v>I</v>
          </cell>
          <cell r="D468" t="str">
            <v>Bijdrage provincie verkeersprojecten</v>
          </cell>
          <cell r="E468">
            <v>2017</v>
          </cell>
          <cell r="F468">
            <v>2024</v>
          </cell>
          <cell r="G468">
            <v>1</v>
          </cell>
        </row>
        <row r="469">
          <cell r="A469" t="str">
            <v>44402I</v>
          </cell>
          <cell r="B469">
            <v>44402</v>
          </cell>
          <cell r="C469" t="str">
            <v>I</v>
          </cell>
          <cell r="D469" t="str">
            <v>Bijdrage provincie</v>
          </cell>
          <cell r="E469">
            <v>2024</v>
          </cell>
          <cell r="F469">
            <v>2024</v>
          </cell>
          <cell r="G469">
            <v>1</v>
          </cell>
        </row>
        <row r="470">
          <cell r="A470" t="str">
            <v>44501I</v>
          </cell>
          <cell r="B470">
            <v>44501</v>
          </cell>
          <cell r="C470" t="str">
            <v>I</v>
          </cell>
          <cell r="D470" t="str">
            <v>Bijdrage waterschap verkeersprojecten</v>
          </cell>
          <cell r="E470">
            <v>2018</v>
          </cell>
          <cell r="F470">
            <v>2024</v>
          </cell>
          <cell r="G470">
            <v>1</v>
          </cell>
        </row>
        <row r="471">
          <cell r="A471" t="str">
            <v>44600U</v>
          </cell>
          <cell r="B471">
            <v>44600</v>
          </cell>
          <cell r="C471" t="str">
            <v>U</v>
          </cell>
          <cell r="D471" t="str">
            <v>Kapitaalverstrekkingen - Overige overheden</v>
          </cell>
          <cell r="E471">
            <v>2016</v>
          </cell>
          <cell r="F471">
            <v>2024</v>
          </cell>
          <cell r="G471">
            <v>1</v>
          </cell>
        </row>
        <row r="472">
          <cell r="A472" t="str">
            <v>44700I</v>
          </cell>
          <cell r="B472">
            <v>44700</v>
          </cell>
          <cell r="C472" t="str">
            <v>I</v>
          </cell>
          <cell r="D472" t="str">
            <v>Kapitaalverstrekkingen - Europese Unie</v>
          </cell>
          <cell r="E472">
            <v>2020</v>
          </cell>
          <cell r="F472">
            <v>2024</v>
          </cell>
          <cell r="G472">
            <v>1</v>
          </cell>
        </row>
        <row r="473">
          <cell r="A473" t="str">
            <v>44800U</v>
          </cell>
          <cell r="B473">
            <v>44800</v>
          </cell>
          <cell r="C473" t="str">
            <v>U</v>
          </cell>
          <cell r="D473" t="str">
            <v>Kapitaalverstrekkingen</v>
          </cell>
          <cell r="E473">
            <v>2016</v>
          </cell>
          <cell r="F473">
            <v>2024</v>
          </cell>
          <cell r="G473">
            <v>0</v>
          </cell>
        </row>
        <row r="474">
          <cell r="A474" t="str">
            <v>44800I</v>
          </cell>
          <cell r="B474">
            <v>44800</v>
          </cell>
          <cell r="C474" t="str">
            <v>I</v>
          </cell>
          <cell r="D474" t="str">
            <v>Kapitaalverstrekkingen</v>
          </cell>
          <cell r="E474">
            <v>2016</v>
          </cell>
          <cell r="F474">
            <v>2024</v>
          </cell>
          <cell r="G474">
            <v>1</v>
          </cell>
        </row>
        <row r="475">
          <cell r="A475" t="str">
            <v>44801U</v>
          </cell>
          <cell r="B475">
            <v>44801</v>
          </cell>
          <cell r="C475" t="str">
            <v>U</v>
          </cell>
          <cell r="D475" t="str">
            <v>Kwijtschelding</v>
          </cell>
          <cell r="E475">
            <v>2016</v>
          </cell>
          <cell r="F475">
            <v>2024</v>
          </cell>
          <cell r="G475">
            <v>1</v>
          </cell>
        </row>
        <row r="476">
          <cell r="A476" t="str">
            <v>44802I</v>
          </cell>
          <cell r="B476">
            <v>44802</v>
          </cell>
          <cell r="C476" t="str">
            <v>I</v>
          </cell>
          <cell r="D476" t="str">
            <v>Bijdrage HH Hospice (Bunschoten, Putten, Zeewolde)</v>
          </cell>
          <cell r="E476">
            <v>2016</v>
          </cell>
          <cell r="F476">
            <v>2024</v>
          </cell>
          <cell r="G476">
            <v>1</v>
          </cell>
        </row>
        <row r="477">
          <cell r="A477" t="str">
            <v>44803I</v>
          </cell>
          <cell r="B477">
            <v>44803</v>
          </cell>
          <cell r="C477" t="str">
            <v>I</v>
          </cell>
          <cell r="D477" t="str">
            <v>Afkoopsommen onderhoud graven</v>
          </cell>
          <cell r="E477">
            <v>2016</v>
          </cell>
          <cell r="F477">
            <v>2024</v>
          </cell>
          <cell r="G477">
            <v>1</v>
          </cell>
        </row>
        <row r="478">
          <cell r="A478" t="str">
            <v>44806U</v>
          </cell>
          <cell r="B478">
            <v>44806</v>
          </cell>
          <cell r="C478" t="str">
            <v>U</v>
          </cell>
          <cell r="D478" t="str">
            <v>Hersteloperatie toeslagenaffaire</v>
          </cell>
          <cell r="E478">
            <v>2021</v>
          </cell>
          <cell r="F478">
            <v>2024</v>
          </cell>
          <cell r="G478">
            <v>1</v>
          </cell>
        </row>
        <row r="479">
          <cell r="A479" t="str">
            <v>45100I</v>
          </cell>
          <cell r="B479">
            <v>45100</v>
          </cell>
          <cell r="C479" t="str">
            <v>I</v>
          </cell>
          <cell r="D479" t="str">
            <v>Investeringsbijdragen Rijk</v>
          </cell>
          <cell r="E479">
            <v>2025</v>
          </cell>
          <cell r="F479">
            <v>2099</v>
          </cell>
          <cell r="G479">
            <v>0</v>
          </cell>
        </row>
        <row r="480">
          <cell r="A480" t="str">
            <v>45400I</v>
          </cell>
          <cell r="B480">
            <v>45400</v>
          </cell>
          <cell r="C480" t="str">
            <v>I</v>
          </cell>
          <cell r="D480" t="str">
            <v>Investeringsbijdragen - Provincies</v>
          </cell>
          <cell r="E480">
            <v>2025</v>
          </cell>
          <cell r="F480">
            <v>2099</v>
          </cell>
          <cell r="G480">
            <v>0</v>
          </cell>
        </row>
        <row r="481">
          <cell r="A481" t="str">
            <v>45800I</v>
          </cell>
          <cell r="B481">
            <v>45800</v>
          </cell>
          <cell r="C481" t="str">
            <v>I</v>
          </cell>
          <cell r="D481" t="str">
            <v>Investeringsbijdragen overige inst. en personen</v>
          </cell>
          <cell r="E481">
            <v>2025</v>
          </cell>
          <cell r="F481">
            <v>2099</v>
          </cell>
          <cell r="G481">
            <v>0</v>
          </cell>
        </row>
        <row r="482">
          <cell r="A482" t="str">
            <v>45800U</v>
          </cell>
          <cell r="B482">
            <v>45800</v>
          </cell>
          <cell r="C482" t="str">
            <v>U</v>
          </cell>
          <cell r="D482" t="str">
            <v>Investeringsbijdragen overige inst. en personen</v>
          </cell>
          <cell r="E482">
            <v>2025</v>
          </cell>
          <cell r="F482">
            <v>2099</v>
          </cell>
          <cell r="G482">
            <v>0</v>
          </cell>
        </row>
        <row r="483">
          <cell r="A483" t="str">
            <v>51000I</v>
          </cell>
          <cell r="B483">
            <v>51000</v>
          </cell>
          <cell r="C483" t="str">
            <v>I</v>
          </cell>
          <cell r="D483" t="str">
            <v>Werkelijke Rente</v>
          </cell>
          <cell r="E483">
            <v>2016</v>
          </cell>
          <cell r="F483">
            <v>2099</v>
          </cell>
          <cell r="G483">
            <v>0</v>
          </cell>
        </row>
        <row r="484">
          <cell r="A484" t="str">
            <v>51000U</v>
          </cell>
          <cell r="B484">
            <v>51000</v>
          </cell>
          <cell r="C484" t="str">
            <v>U</v>
          </cell>
          <cell r="D484" t="str">
            <v>Werkelijke Rente</v>
          </cell>
          <cell r="E484">
            <v>2016</v>
          </cell>
          <cell r="F484">
            <v>2099</v>
          </cell>
          <cell r="G484">
            <v>0</v>
          </cell>
        </row>
        <row r="485">
          <cell r="A485" t="str">
            <v>52000I</v>
          </cell>
          <cell r="B485">
            <v>52000</v>
          </cell>
          <cell r="C485" t="str">
            <v>I</v>
          </cell>
          <cell r="D485" t="str">
            <v>Dividenden en winsten</v>
          </cell>
          <cell r="E485">
            <v>2016</v>
          </cell>
          <cell r="F485">
            <v>2099</v>
          </cell>
          <cell r="G485">
            <v>0</v>
          </cell>
        </row>
        <row r="486">
          <cell r="A486" t="str">
            <v>61000I</v>
          </cell>
          <cell r="B486">
            <v>61000</v>
          </cell>
          <cell r="C486" t="str">
            <v>I</v>
          </cell>
          <cell r="D486" t="str">
            <v>Langlopende geldleningen</v>
          </cell>
          <cell r="E486">
            <v>2017</v>
          </cell>
          <cell r="F486">
            <v>2099</v>
          </cell>
          <cell r="G486">
            <v>0</v>
          </cell>
        </row>
        <row r="487">
          <cell r="A487" t="str">
            <v>61000U</v>
          </cell>
          <cell r="B487">
            <v>61000</v>
          </cell>
          <cell r="C487" t="str">
            <v>U</v>
          </cell>
          <cell r="D487" t="str">
            <v>Langlopende geldleningen</v>
          </cell>
          <cell r="E487">
            <v>2017</v>
          </cell>
          <cell r="F487">
            <v>2099</v>
          </cell>
          <cell r="G487">
            <v>0</v>
          </cell>
        </row>
        <row r="488">
          <cell r="A488" t="str">
            <v>71000I</v>
          </cell>
          <cell r="B488">
            <v>71000</v>
          </cell>
          <cell r="C488" t="str">
            <v>I</v>
          </cell>
          <cell r="D488" t="str">
            <v>Mutaties Reserves</v>
          </cell>
          <cell r="E488">
            <v>2016</v>
          </cell>
          <cell r="F488">
            <v>2099</v>
          </cell>
          <cell r="G488">
            <v>0</v>
          </cell>
        </row>
        <row r="489">
          <cell r="A489" t="str">
            <v>71000U</v>
          </cell>
          <cell r="B489">
            <v>71000</v>
          </cell>
          <cell r="C489" t="str">
            <v>U</v>
          </cell>
          <cell r="D489" t="str">
            <v>Mutaties Reserves</v>
          </cell>
          <cell r="E489">
            <v>2016</v>
          </cell>
          <cell r="F489">
            <v>2099</v>
          </cell>
          <cell r="G489">
            <v>0</v>
          </cell>
        </row>
        <row r="490">
          <cell r="A490" t="str">
            <v>71001I</v>
          </cell>
          <cell r="B490">
            <v>71001</v>
          </cell>
          <cell r="C490" t="str">
            <v>I</v>
          </cell>
          <cell r="D490" t="str">
            <v>Algemene reserve (vrij besteedbaar)</v>
          </cell>
          <cell r="E490">
            <v>2016</v>
          </cell>
          <cell r="F490">
            <v>2099</v>
          </cell>
          <cell r="G490">
            <v>0</v>
          </cell>
        </row>
        <row r="491">
          <cell r="A491" t="str">
            <v>71001U</v>
          </cell>
          <cell r="B491">
            <v>71001</v>
          </cell>
          <cell r="C491" t="str">
            <v>U</v>
          </cell>
          <cell r="D491" t="str">
            <v>Algemene reserve (vrij besteedbaar)</v>
          </cell>
          <cell r="E491">
            <v>2016</v>
          </cell>
          <cell r="F491">
            <v>2099</v>
          </cell>
          <cell r="G491">
            <v>0</v>
          </cell>
        </row>
        <row r="492">
          <cell r="A492" t="str">
            <v>71002I</v>
          </cell>
          <cell r="B492">
            <v>71002</v>
          </cell>
          <cell r="C492" t="str">
            <v>I</v>
          </cell>
          <cell r="D492" t="str">
            <v>Algemene reserve met specifieke bestemming</v>
          </cell>
          <cell r="E492">
            <v>2016</v>
          </cell>
          <cell r="F492">
            <v>2099</v>
          </cell>
          <cell r="G492">
            <v>0</v>
          </cell>
        </row>
        <row r="493">
          <cell r="A493" t="str">
            <v>71002U</v>
          </cell>
          <cell r="B493">
            <v>71002</v>
          </cell>
          <cell r="C493" t="str">
            <v>U</v>
          </cell>
          <cell r="D493" t="str">
            <v>Algemene reserve met specifieke bestemming</v>
          </cell>
          <cell r="E493">
            <v>2016</v>
          </cell>
          <cell r="F493">
            <v>2099</v>
          </cell>
          <cell r="G493">
            <v>0</v>
          </cell>
        </row>
        <row r="494">
          <cell r="A494" t="str">
            <v>71003I</v>
          </cell>
          <cell r="B494">
            <v>71003</v>
          </cell>
          <cell r="C494" t="str">
            <v>I</v>
          </cell>
          <cell r="D494" t="str">
            <v>Mut.alg.res.Ruimte</v>
          </cell>
          <cell r="E494">
            <v>2016</v>
          </cell>
          <cell r="F494">
            <v>2099</v>
          </cell>
          <cell r="G494">
            <v>0</v>
          </cell>
        </row>
        <row r="495">
          <cell r="A495" t="str">
            <v>71003U</v>
          </cell>
          <cell r="B495">
            <v>71003</v>
          </cell>
          <cell r="C495" t="str">
            <v>U</v>
          </cell>
          <cell r="D495" t="str">
            <v>Mut.alg.res.Ruimte</v>
          </cell>
          <cell r="E495">
            <v>2016</v>
          </cell>
          <cell r="F495">
            <v>2099</v>
          </cell>
          <cell r="G495">
            <v>0</v>
          </cell>
        </row>
        <row r="496">
          <cell r="A496" t="str">
            <v>71004I</v>
          </cell>
          <cell r="B496">
            <v>71004</v>
          </cell>
          <cell r="C496" t="str">
            <v>I</v>
          </cell>
          <cell r="D496" t="str">
            <v>Mut.alg.res.Leefomgeving</v>
          </cell>
          <cell r="E496">
            <v>2016</v>
          </cell>
          <cell r="F496">
            <v>2099</v>
          </cell>
          <cell r="G496">
            <v>0</v>
          </cell>
        </row>
        <row r="497">
          <cell r="A497" t="str">
            <v>71004U</v>
          </cell>
          <cell r="B497">
            <v>71004</v>
          </cell>
          <cell r="C497" t="str">
            <v>U</v>
          </cell>
          <cell r="D497" t="str">
            <v>Mut.alg.res.Leefomgeving</v>
          </cell>
          <cell r="E497">
            <v>2016</v>
          </cell>
          <cell r="F497">
            <v>2099</v>
          </cell>
          <cell r="G497">
            <v>0</v>
          </cell>
        </row>
        <row r="498">
          <cell r="A498" t="str">
            <v>71005I</v>
          </cell>
          <cell r="B498">
            <v>71005</v>
          </cell>
          <cell r="C498" t="str">
            <v>I</v>
          </cell>
          <cell r="D498" t="str">
            <v>Mut.alg.res.Kostendekkende dienstverl.</v>
          </cell>
          <cell r="E498">
            <v>2016</v>
          </cell>
          <cell r="F498">
            <v>2099</v>
          </cell>
          <cell r="G498">
            <v>0</v>
          </cell>
        </row>
        <row r="499">
          <cell r="A499" t="str">
            <v>71005U</v>
          </cell>
          <cell r="B499">
            <v>71005</v>
          </cell>
          <cell r="C499" t="str">
            <v>U</v>
          </cell>
          <cell r="D499" t="str">
            <v>Mut.alg.res.Kostendekkende dienstverl.</v>
          </cell>
          <cell r="E499">
            <v>2016</v>
          </cell>
          <cell r="F499">
            <v>2099</v>
          </cell>
          <cell r="G499">
            <v>0</v>
          </cell>
        </row>
        <row r="500">
          <cell r="A500" t="str">
            <v>71006I</v>
          </cell>
          <cell r="B500">
            <v>71006</v>
          </cell>
          <cell r="C500" t="str">
            <v>I</v>
          </cell>
          <cell r="D500" t="str">
            <v>Mut.alg.res.Gezondheid en bewegen</v>
          </cell>
          <cell r="E500">
            <v>2016</v>
          </cell>
          <cell r="F500">
            <v>2099</v>
          </cell>
          <cell r="G500">
            <v>0</v>
          </cell>
        </row>
        <row r="501">
          <cell r="A501" t="str">
            <v>71006U</v>
          </cell>
          <cell r="B501">
            <v>71006</v>
          </cell>
          <cell r="C501" t="str">
            <v>U</v>
          </cell>
          <cell r="D501" t="str">
            <v>Mut.alg.res.Gezondheid en bewegen</v>
          </cell>
          <cell r="E501">
            <v>2016</v>
          </cell>
          <cell r="F501">
            <v>2099</v>
          </cell>
          <cell r="G501">
            <v>0</v>
          </cell>
        </row>
        <row r="502">
          <cell r="A502" t="str">
            <v>71007I</v>
          </cell>
          <cell r="B502">
            <v>71007</v>
          </cell>
          <cell r="C502" t="str">
            <v>I</v>
          </cell>
          <cell r="D502" t="str">
            <v>Mut.alg.res.Groei en ontwikkeling</v>
          </cell>
          <cell r="E502">
            <v>2016</v>
          </cell>
          <cell r="F502">
            <v>2099</v>
          </cell>
          <cell r="G502">
            <v>0</v>
          </cell>
        </row>
        <row r="503">
          <cell r="A503" t="str">
            <v>71007U</v>
          </cell>
          <cell r="B503">
            <v>71007</v>
          </cell>
          <cell r="C503" t="str">
            <v>U</v>
          </cell>
          <cell r="D503" t="str">
            <v>Mut.alg.res.Groei en ontwikkeling</v>
          </cell>
          <cell r="E503">
            <v>2016</v>
          </cell>
          <cell r="F503">
            <v>2099</v>
          </cell>
          <cell r="G503">
            <v>0</v>
          </cell>
        </row>
        <row r="504">
          <cell r="A504" t="str">
            <v>71008I</v>
          </cell>
          <cell r="B504">
            <v>71008</v>
          </cell>
          <cell r="C504" t="str">
            <v>I</v>
          </cell>
          <cell r="D504" t="str">
            <v>Mut.alg.res.Maatsch.participatie</v>
          </cell>
          <cell r="E504">
            <v>2016</v>
          </cell>
          <cell r="F504">
            <v>2099</v>
          </cell>
          <cell r="G504">
            <v>0</v>
          </cell>
        </row>
        <row r="505">
          <cell r="A505" t="str">
            <v>71008U</v>
          </cell>
          <cell r="B505">
            <v>71008</v>
          </cell>
          <cell r="C505" t="str">
            <v>U</v>
          </cell>
          <cell r="D505" t="str">
            <v>Mut.alg.res.Maatsch.participatie</v>
          </cell>
          <cell r="E505">
            <v>2016</v>
          </cell>
          <cell r="F505">
            <v>2099</v>
          </cell>
          <cell r="G505">
            <v>0</v>
          </cell>
        </row>
        <row r="506">
          <cell r="A506" t="str">
            <v>71009I</v>
          </cell>
          <cell r="B506">
            <v>71009</v>
          </cell>
          <cell r="C506" t="str">
            <v>I</v>
          </cell>
          <cell r="D506" t="str">
            <v>Mut.alg.res.Werken en leren</v>
          </cell>
          <cell r="E506">
            <v>2016</v>
          </cell>
          <cell r="F506">
            <v>2099</v>
          </cell>
          <cell r="G506">
            <v>0</v>
          </cell>
        </row>
        <row r="507">
          <cell r="A507" t="str">
            <v>71009U</v>
          </cell>
          <cell r="B507">
            <v>71009</v>
          </cell>
          <cell r="C507" t="str">
            <v>U</v>
          </cell>
          <cell r="D507" t="str">
            <v>Mut.alg.res.Werken en leren</v>
          </cell>
          <cell r="E507">
            <v>2016</v>
          </cell>
          <cell r="F507">
            <v>2099</v>
          </cell>
          <cell r="G507">
            <v>0</v>
          </cell>
        </row>
        <row r="508">
          <cell r="A508" t="str">
            <v>71010I</v>
          </cell>
          <cell r="B508">
            <v>71010</v>
          </cell>
          <cell r="C508" t="str">
            <v>I</v>
          </cell>
          <cell r="D508" t="str">
            <v>Mut.alg.res.Economie en recreatie</v>
          </cell>
          <cell r="E508">
            <v>2016</v>
          </cell>
          <cell r="F508">
            <v>2099</v>
          </cell>
          <cell r="G508">
            <v>0</v>
          </cell>
        </row>
        <row r="509">
          <cell r="A509" t="str">
            <v>71010U</v>
          </cell>
          <cell r="B509">
            <v>71010</v>
          </cell>
          <cell r="C509" t="str">
            <v>U</v>
          </cell>
          <cell r="D509" t="str">
            <v>Mut.alg.res.Economie en recreatie</v>
          </cell>
          <cell r="E509">
            <v>2016</v>
          </cell>
          <cell r="F509">
            <v>2099</v>
          </cell>
          <cell r="G509">
            <v>0</v>
          </cell>
        </row>
        <row r="510">
          <cell r="A510" t="str">
            <v>71011I</v>
          </cell>
          <cell r="B510">
            <v>71011</v>
          </cell>
          <cell r="C510" t="str">
            <v>I</v>
          </cell>
          <cell r="D510" t="str">
            <v>Mut.alg.res.Bestuur, dienstv.,veiligheid</v>
          </cell>
          <cell r="E510">
            <v>2016</v>
          </cell>
          <cell r="F510">
            <v>2099</v>
          </cell>
          <cell r="G510">
            <v>0</v>
          </cell>
        </row>
        <row r="511">
          <cell r="A511" t="str">
            <v>71011U</v>
          </cell>
          <cell r="B511">
            <v>71011</v>
          </cell>
          <cell r="C511" t="str">
            <v>U</v>
          </cell>
          <cell r="D511" t="str">
            <v>Mut.alg.res.Bestuur, dienstv.,veiligheid</v>
          </cell>
          <cell r="E511">
            <v>2016</v>
          </cell>
          <cell r="F511">
            <v>2099</v>
          </cell>
          <cell r="G511">
            <v>0</v>
          </cell>
        </row>
        <row r="512">
          <cell r="A512" t="str">
            <v>71012I</v>
          </cell>
          <cell r="B512">
            <v>71012</v>
          </cell>
          <cell r="C512" t="str">
            <v>I</v>
          </cell>
          <cell r="D512" t="str">
            <v>Mut.alg.res.Algemene Dekkingsmiddelen</v>
          </cell>
          <cell r="E512">
            <v>2016</v>
          </cell>
          <cell r="F512">
            <v>2099</v>
          </cell>
          <cell r="G512">
            <v>0</v>
          </cell>
        </row>
        <row r="513">
          <cell r="A513" t="str">
            <v>71012U</v>
          </cell>
          <cell r="B513">
            <v>71012</v>
          </cell>
          <cell r="C513" t="str">
            <v>U</v>
          </cell>
          <cell r="D513" t="str">
            <v>Mut.alg.res.Algemene Dekkingsmiddelen</v>
          </cell>
          <cell r="E513">
            <v>2016</v>
          </cell>
          <cell r="F513">
            <v>2099</v>
          </cell>
          <cell r="G513">
            <v>0</v>
          </cell>
        </row>
        <row r="514">
          <cell r="A514" t="str">
            <v>71013I</v>
          </cell>
          <cell r="B514">
            <v>71013</v>
          </cell>
          <cell r="C514" t="str">
            <v>I</v>
          </cell>
          <cell r="D514" t="str">
            <v>Mut.res.Algemene buffer</v>
          </cell>
          <cell r="E514">
            <v>2016</v>
          </cell>
          <cell r="F514">
            <v>2099</v>
          </cell>
          <cell r="G514">
            <v>0</v>
          </cell>
        </row>
        <row r="515">
          <cell r="A515" t="str">
            <v>71013U</v>
          </cell>
          <cell r="B515">
            <v>71013</v>
          </cell>
          <cell r="C515" t="str">
            <v>U</v>
          </cell>
          <cell r="D515" t="str">
            <v>Mut.res.Algemene buffer</v>
          </cell>
          <cell r="E515">
            <v>2016</v>
          </cell>
          <cell r="F515">
            <v>2099</v>
          </cell>
          <cell r="G515">
            <v>0</v>
          </cell>
        </row>
        <row r="516">
          <cell r="A516" t="str">
            <v>71014I</v>
          </cell>
          <cell r="B516">
            <v>71014</v>
          </cell>
          <cell r="C516" t="str">
            <v>I</v>
          </cell>
          <cell r="D516" t="str">
            <v>Mut.res.Weerstandsvermogen</v>
          </cell>
          <cell r="E516">
            <v>2016</v>
          </cell>
          <cell r="F516">
            <v>2099</v>
          </cell>
          <cell r="G516">
            <v>0</v>
          </cell>
        </row>
        <row r="517">
          <cell r="A517" t="str">
            <v>71014U</v>
          </cell>
          <cell r="B517">
            <v>71014</v>
          </cell>
          <cell r="C517" t="str">
            <v>U</v>
          </cell>
          <cell r="D517" t="str">
            <v>Mut.res.Weerstandsvermogen</v>
          </cell>
          <cell r="E517">
            <v>2016</v>
          </cell>
          <cell r="F517">
            <v>2099</v>
          </cell>
          <cell r="G517">
            <v>0</v>
          </cell>
        </row>
        <row r="518">
          <cell r="A518" t="str">
            <v>71015I</v>
          </cell>
          <cell r="B518">
            <v>71015</v>
          </cell>
          <cell r="C518" t="str">
            <v>I</v>
          </cell>
          <cell r="D518" t="str">
            <v>Mut.res.IBOR</v>
          </cell>
          <cell r="E518">
            <v>2016</v>
          </cell>
          <cell r="F518">
            <v>2099</v>
          </cell>
          <cell r="G518">
            <v>0</v>
          </cell>
        </row>
        <row r="519">
          <cell r="A519" t="str">
            <v>71015U</v>
          </cell>
          <cell r="B519">
            <v>71015</v>
          </cell>
          <cell r="C519" t="str">
            <v>U</v>
          </cell>
          <cell r="D519" t="str">
            <v>Mut.res.IBOR</v>
          </cell>
          <cell r="E519">
            <v>2016</v>
          </cell>
          <cell r="F519">
            <v>2099</v>
          </cell>
          <cell r="G519">
            <v>0</v>
          </cell>
        </row>
        <row r="520">
          <cell r="A520" t="str">
            <v>71016I</v>
          </cell>
          <cell r="B520">
            <v>71016</v>
          </cell>
          <cell r="C520" t="str">
            <v>I</v>
          </cell>
          <cell r="D520" t="str">
            <v>Mut.res.Precario</v>
          </cell>
          <cell r="E520">
            <v>2016</v>
          </cell>
          <cell r="F520">
            <v>2099</v>
          </cell>
          <cell r="G520">
            <v>0</v>
          </cell>
        </row>
        <row r="521">
          <cell r="A521" t="str">
            <v>71016U</v>
          </cell>
          <cell r="B521">
            <v>71016</v>
          </cell>
          <cell r="C521" t="str">
            <v>U</v>
          </cell>
          <cell r="D521" t="str">
            <v>Mut.res.Precario</v>
          </cell>
          <cell r="E521">
            <v>2016</v>
          </cell>
          <cell r="F521">
            <v>2099</v>
          </cell>
          <cell r="G521">
            <v>0</v>
          </cell>
        </row>
        <row r="522">
          <cell r="A522" t="str">
            <v>71017I</v>
          </cell>
          <cell r="B522">
            <v>71017</v>
          </cell>
          <cell r="C522" t="str">
            <v>I</v>
          </cell>
          <cell r="D522" t="str">
            <v>Mut.res.BTW compensatiefonds</v>
          </cell>
          <cell r="E522">
            <v>2016</v>
          </cell>
          <cell r="F522">
            <v>2099</v>
          </cell>
          <cell r="G522">
            <v>0</v>
          </cell>
        </row>
        <row r="523">
          <cell r="A523" t="str">
            <v>71017U</v>
          </cell>
          <cell r="B523">
            <v>71017</v>
          </cell>
          <cell r="C523" t="str">
            <v>U</v>
          </cell>
          <cell r="D523" t="str">
            <v>Mut.res.BTW compensatiefonds</v>
          </cell>
          <cell r="E523">
            <v>2016</v>
          </cell>
          <cell r="F523">
            <v>2099</v>
          </cell>
          <cell r="G523">
            <v>0</v>
          </cell>
        </row>
        <row r="524">
          <cell r="A524" t="str">
            <v>71103U</v>
          </cell>
          <cell r="B524">
            <v>71018</v>
          </cell>
          <cell r="C524" t="str">
            <v>I</v>
          </cell>
          <cell r="D524" t="str">
            <v>Mut.reserve soc.domein</v>
          </cell>
          <cell r="E524">
            <v>2016</v>
          </cell>
          <cell r="F524">
            <v>2099</v>
          </cell>
          <cell r="G524">
            <v>0</v>
          </cell>
        </row>
        <row r="525">
          <cell r="A525" t="str">
            <v>71103I</v>
          </cell>
          <cell r="B525">
            <v>71018</v>
          </cell>
          <cell r="C525" t="str">
            <v>U</v>
          </cell>
          <cell r="D525" t="str">
            <v>Mut.reserve soc.domein</v>
          </cell>
          <cell r="E525">
            <v>2016</v>
          </cell>
          <cell r="F525">
            <v>2099</v>
          </cell>
          <cell r="G525">
            <v>0</v>
          </cell>
        </row>
        <row r="526">
          <cell r="A526" t="str">
            <v>71019I</v>
          </cell>
          <cell r="B526">
            <v>71019</v>
          </cell>
          <cell r="C526" t="str">
            <v>I</v>
          </cell>
          <cell r="D526" t="str">
            <v>Mut.res. Grondexploitatie</v>
          </cell>
          <cell r="E526">
            <v>2016</v>
          </cell>
          <cell r="F526">
            <v>2099</v>
          </cell>
          <cell r="G526">
            <v>0</v>
          </cell>
        </row>
        <row r="527">
          <cell r="A527" t="str">
            <v>71019U</v>
          </cell>
          <cell r="B527">
            <v>71019</v>
          </cell>
          <cell r="C527" t="str">
            <v>U</v>
          </cell>
          <cell r="D527" t="str">
            <v>Mut.res. Grondexploitatie</v>
          </cell>
          <cell r="E527">
            <v>2016</v>
          </cell>
          <cell r="F527">
            <v>2099</v>
          </cell>
          <cell r="G527">
            <v>0</v>
          </cell>
        </row>
        <row r="528">
          <cell r="A528" t="str">
            <v>71020I</v>
          </cell>
          <cell r="B528">
            <v>71020</v>
          </cell>
          <cell r="C528" t="str">
            <v>I</v>
          </cell>
          <cell r="D528" t="str">
            <v>Mut.aanl.rondweg Henslare 2e fase</v>
          </cell>
          <cell r="E528">
            <v>2016</v>
          </cell>
          <cell r="F528">
            <v>2099</v>
          </cell>
          <cell r="G528">
            <v>0</v>
          </cell>
        </row>
        <row r="529">
          <cell r="A529" t="str">
            <v>71020U</v>
          </cell>
          <cell r="B529">
            <v>71020</v>
          </cell>
          <cell r="C529" t="str">
            <v>U</v>
          </cell>
          <cell r="D529" t="str">
            <v>Mut.aanl.rondweg Henslare 2e fase</v>
          </cell>
          <cell r="E529">
            <v>2016</v>
          </cell>
          <cell r="F529">
            <v>2099</v>
          </cell>
          <cell r="G529">
            <v>0</v>
          </cell>
        </row>
        <row r="530">
          <cell r="A530" t="str">
            <v>71021U</v>
          </cell>
          <cell r="B530">
            <v>71021</v>
          </cell>
          <cell r="C530" t="str">
            <v>U</v>
          </cell>
          <cell r="D530" t="str">
            <v>Storting in reserve bovenwijkse voorzieningen</v>
          </cell>
          <cell r="E530">
            <v>2016</v>
          </cell>
          <cell r="F530">
            <v>2099</v>
          </cell>
          <cell r="G530">
            <v>0</v>
          </cell>
        </row>
        <row r="531">
          <cell r="A531" t="str">
            <v>71101I</v>
          </cell>
          <cell r="B531">
            <v>71101</v>
          </cell>
          <cell r="C531" t="str">
            <v>I</v>
          </cell>
          <cell r="D531" t="str">
            <v>Onttrekking algemene bedrijfsreserve (abr)</v>
          </cell>
          <cell r="E531">
            <v>2017</v>
          </cell>
          <cell r="F531">
            <v>2099</v>
          </cell>
          <cell r="G531">
            <v>0</v>
          </cell>
        </row>
        <row r="532">
          <cell r="A532" t="str">
            <v>71101U</v>
          </cell>
          <cell r="B532">
            <v>71101</v>
          </cell>
          <cell r="C532" t="str">
            <v>U</v>
          </cell>
          <cell r="D532" t="str">
            <v>Storting algemene bedrijfsreserve (abr)</v>
          </cell>
          <cell r="E532">
            <v>2017</v>
          </cell>
          <cell r="F532">
            <v>2099</v>
          </cell>
          <cell r="G532">
            <v>0</v>
          </cell>
        </row>
        <row r="533">
          <cell r="A533" t="str">
            <v>71102I</v>
          </cell>
          <cell r="B533">
            <v>71102</v>
          </cell>
          <cell r="C533" t="str">
            <v>I</v>
          </cell>
          <cell r="D533" t="str">
            <v>Onttrekking algemene reserve Grondbedrijf</v>
          </cell>
          <cell r="E533">
            <v>2017</v>
          </cell>
          <cell r="F533">
            <v>2099</v>
          </cell>
          <cell r="G533">
            <v>0</v>
          </cell>
        </row>
        <row r="534">
          <cell r="A534" t="str">
            <v>71102U</v>
          </cell>
          <cell r="B534">
            <v>71102</v>
          </cell>
          <cell r="C534" t="str">
            <v>U</v>
          </cell>
          <cell r="D534" t="str">
            <v>Storting algemene reserve Grondbedrijf</v>
          </cell>
          <cell r="E534">
            <v>2017</v>
          </cell>
          <cell r="F534">
            <v>2099</v>
          </cell>
          <cell r="G534">
            <v>0</v>
          </cell>
        </row>
        <row r="535">
          <cell r="A535" t="str">
            <v>71103U</v>
          </cell>
          <cell r="B535">
            <v>71103</v>
          </cell>
          <cell r="C535" t="str">
            <v>U</v>
          </cell>
          <cell r="D535" t="str">
            <v>Storting reserve opvang vluchtelingen</v>
          </cell>
          <cell r="E535">
            <v>2025</v>
          </cell>
          <cell r="F535">
            <v>2099</v>
          </cell>
          <cell r="G535">
            <v>0</v>
          </cell>
        </row>
        <row r="536">
          <cell r="A536" t="str">
            <v>71103I</v>
          </cell>
          <cell r="B536">
            <v>71103</v>
          </cell>
          <cell r="C536" t="str">
            <v>I</v>
          </cell>
          <cell r="D536" t="str">
            <v>Onttrekking reserve opvang vluchtelingen</v>
          </cell>
          <cell r="E536">
            <v>2025</v>
          </cell>
          <cell r="F536">
            <v>2099</v>
          </cell>
          <cell r="G536">
            <v>0</v>
          </cell>
        </row>
        <row r="537">
          <cell r="A537" t="str">
            <v>71105I</v>
          </cell>
          <cell r="B537">
            <v>71105</v>
          </cell>
          <cell r="C537" t="str">
            <v>I</v>
          </cell>
          <cell r="D537" t="str">
            <v xml:space="preserve">Onttrekking abr toevoeging exploitatie_x000D_
</v>
          </cell>
          <cell r="E537">
            <v>2017</v>
          </cell>
          <cell r="F537">
            <v>2099</v>
          </cell>
          <cell r="G537">
            <v>0</v>
          </cell>
        </row>
        <row r="538">
          <cell r="A538" t="str">
            <v>71105U</v>
          </cell>
          <cell r="B538">
            <v>71105</v>
          </cell>
          <cell r="C538" t="str">
            <v>U</v>
          </cell>
          <cell r="D538" t="str">
            <v>Storting abr toevoeging exploitatie</v>
          </cell>
          <cell r="E538">
            <v>2017</v>
          </cell>
          <cell r="F538">
            <v>2099</v>
          </cell>
          <cell r="G538">
            <v>0</v>
          </cell>
        </row>
        <row r="539">
          <cell r="A539" t="str">
            <v>71106U</v>
          </cell>
          <cell r="B539">
            <v>71106</v>
          </cell>
          <cell r="C539" t="str">
            <v>U</v>
          </cell>
          <cell r="D539" t="str">
            <v>Storting abr flexibel inzetbaar</v>
          </cell>
          <cell r="E539">
            <v>2017</v>
          </cell>
          <cell r="F539">
            <v>2099</v>
          </cell>
          <cell r="G539">
            <v>0</v>
          </cell>
        </row>
        <row r="540">
          <cell r="A540" t="str">
            <v>71106I</v>
          </cell>
          <cell r="B540">
            <v>71106</v>
          </cell>
          <cell r="C540" t="str">
            <v>I</v>
          </cell>
          <cell r="D540" t="str">
            <v>Onttrekking abr flexibel inzetbaar</v>
          </cell>
          <cell r="E540">
            <v>2017</v>
          </cell>
          <cell r="F540">
            <v>2099</v>
          </cell>
          <cell r="G540">
            <v>0</v>
          </cell>
        </row>
        <row r="541">
          <cell r="A541" t="str">
            <v>71107U</v>
          </cell>
          <cell r="B541">
            <v>71107</v>
          </cell>
          <cell r="C541" t="str">
            <v>U</v>
          </cell>
          <cell r="D541" t="str">
            <v>Storting abr aangewezen bestemming</v>
          </cell>
          <cell r="E541">
            <v>2017</v>
          </cell>
          <cell r="F541">
            <v>2099</v>
          </cell>
          <cell r="G541">
            <v>0</v>
          </cell>
        </row>
        <row r="542">
          <cell r="A542" t="str">
            <v>71107I</v>
          </cell>
          <cell r="B542">
            <v>71107</v>
          </cell>
          <cell r="C542" t="str">
            <v>I</v>
          </cell>
          <cell r="D542" t="str">
            <v>Onttrekking abr aangewezen bestemming</v>
          </cell>
          <cell r="E542">
            <v>2017</v>
          </cell>
          <cell r="F542">
            <v>2099</v>
          </cell>
          <cell r="G542">
            <v>0</v>
          </cell>
        </row>
        <row r="543">
          <cell r="A543" t="str">
            <v>71108I</v>
          </cell>
          <cell r="B543">
            <v>71108</v>
          </cell>
          <cell r="C543" t="str">
            <v>I</v>
          </cell>
          <cell r="D543" t="str">
            <v>Storting Fonds Maatschappelijke vraagstukken</v>
          </cell>
          <cell r="E543">
            <v>2017</v>
          </cell>
          <cell r="F543">
            <v>2099</v>
          </cell>
          <cell r="G543">
            <v>0</v>
          </cell>
        </row>
        <row r="544">
          <cell r="A544" t="str">
            <v>71108U</v>
          </cell>
          <cell r="B544">
            <v>71108</v>
          </cell>
          <cell r="C544" t="str">
            <v>U</v>
          </cell>
          <cell r="D544" t="str">
            <v>Storting Fonds Maatschappelijke vraagstukken</v>
          </cell>
          <cell r="E544">
            <v>2017</v>
          </cell>
          <cell r="F544">
            <v>2099</v>
          </cell>
          <cell r="G544">
            <v>0</v>
          </cell>
        </row>
        <row r="545">
          <cell r="A545" t="str">
            <v>71109I</v>
          </cell>
          <cell r="B545">
            <v>71109</v>
          </cell>
          <cell r="C545" t="str">
            <v>I</v>
          </cell>
          <cell r="D545" t="str">
            <v>Onttrekking egalisatiereserve COVID-19</v>
          </cell>
          <cell r="E545">
            <v>2020</v>
          </cell>
          <cell r="F545">
            <v>2099</v>
          </cell>
          <cell r="G545">
            <v>0</v>
          </cell>
        </row>
        <row r="546">
          <cell r="A546" t="str">
            <v>71109U</v>
          </cell>
          <cell r="B546">
            <v>71109</v>
          </cell>
          <cell r="C546" t="str">
            <v>U</v>
          </cell>
          <cell r="D546" t="str">
            <v>Storting egalisatiereserve COVID-19</v>
          </cell>
          <cell r="E546">
            <v>2020</v>
          </cell>
          <cell r="F546">
            <v>2099</v>
          </cell>
          <cell r="G546">
            <v>0</v>
          </cell>
        </row>
        <row r="547">
          <cell r="A547" t="str">
            <v>71114U</v>
          </cell>
          <cell r="B547">
            <v>71114</v>
          </cell>
          <cell r="C547" t="str">
            <v>U</v>
          </cell>
          <cell r="D547" t="str">
            <v>Storting reserve bovenwijkse voorzieningen</v>
          </cell>
          <cell r="E547">
            <v>2017</v>
          </cell>
          <cell r="F547">
            <v>2099</v>
          </cell>
          <cell r="G547">
            <v>0</v>
          </cell>
        </row>
        <row r="548">
          <cell r="A548" t="str">
            <v>71114I</v>
          </cell>
          <cell r="B548">
            <v>71114</v>
          </cell>
          <cell r="C548" t="str">
            <v>I</v>
          </cell>
          <cell r="D548" t="str">
            <v>Onttrekking reserve bovenwijkse voorzieningen</v>
          </cell>
          <cell r="E548">
            <v>2017</v>
          </cell>
          <cell r="F548">
            <v>2099</v>
          </cell>
          <cell r="G548">
            <v>0</v>
          </cell>
        </row>
        <row r="549">
          <cell r="A549" t="str">
            <v>71128U</v>
          </cell>
          <cell r="B549">
            <v>71128</v>
          </cell>
          <cell r="C549" t="str">
            <v>U</v>
          </cell>
          <cell r="D549" t="str">
            <v>Storting best.reserve Starters/Duurz.leningen</v>
          </cell>
          <cell r="E549">
            <v>2017</v>
          </cell>
          <cell r="F549">
            <v>2099</v>
          </cell>
          <cell r="G549">
            <v>0</v>
          </cell>
        </row>
        <row r="550">
          <cell r="A550" t="str">
            <v>71128I</v>
          </cell>
          <cell r="B550">
            <v>71128</v>
          </cell>
          <cell r="C550" t="str">
            <v>I</v>
          </cell>
          <cell r="D550" t="str">
            <v>Onttrekking best.reserve Starters/Duurz.leningen</v>
          </cell>
          <cell r="E550">
            <v>2017</v>
          </cell>
          <cell r="F550">
            <v>2099</v>
          </cell>
          <cell r="G550">
            <v>0</v>
          </cell>
        </row>
        <row r="551">
          <cell r="A551" t="str">
            <v>71129I</v>
          </cell>
          <cell r="B551">
            <v>71129</v>
          </cell>
          <cell r="C551" t="str">
            <v>I</v>
          </cell>
          <cell r="D551" t="str">
            <v>Onttrekking reserve Kapitaallasten onderwijs</v>
          </cell>
          <cell r="E551">
            <v>2017</v>
          </cell>
          <cell r="F551">
            <v>2099</v>
          </cell>
          <cell r="G551">
            <v>0</v>
          </cell>
        </row>
        <row r="552">
          <cell r="A552" t="str">
            <v>71129U</v>
          </cell>
          <cell r="B552">
            <v>71129</v>
          </cell>
          <cell r="C552" t="str">
            <v>U</v>
          </cell>
          <cell r="D552" t="str">
            <v>Storting reserve Kapitaallasten onderwijs</v>
          </cell>
          <cell r="E552">
            <v>2017</v>
          </cell>
          <cell r="F552">
            <v>2099</v>
          </cell>
          <cell r="G552">
            <v>0</v>
          </cell>
        </row>
        <row r="553">
          <cell r="A553" t="str">
            <v>71130U</v>
          </cell>
          <cell r="B553">
            <v>71130</v>
          </cell>
          <cell r="C553" t="str">
            <v>U</v>
          </cell>
          <cell r="D553" t="str">
            <v>Storting reserve Kapitaallasten invest.econ.nut</v>
          </cell>
          <cell r="E553">
            <v>2017</v>
          </cell>
          <cell r="F553">
            <v>2099</v>
          </cell>
          <cell r="G553">
            <v>0</v>
          </cell>
        </row>
        <row r="554">
          <cell r="A554" t="str">
            <v>71130I</v>
          </cell>
          <cell r="B554">
            <v>71130</v>
          </cell>
          <cell r="C554" t="str">
            <v>I</v>
          </cell>
          <cell r="D554" t="str">
            <v>Onttrekking reserve Kapitaallasten invest.econ.nut</v>
          </cell>
          <cell r="E554">
            <v>2017</v>
          </cell>
          <cell r="F554">
            <v>2099</v>
          </cell>
          <cell r="G554">
            <v>0</v>
          </cell>
        </row>
        <row r="555">
          <cell r="A555" t="str">
            <v>71131U</v>
          </cell>
          <cell r="B555">
            <v>71131</v>
          </cell>
          <cell r="C555" t="str">
            <v>U</v>
          </cell>
          <cell r="D555" t="str">
            <v>Storting reserve Kapitaallasten invest.maat.nut</v>
          </cell>
          <cell r="E555">
            <v>2017</v>
          </cell>
          <cell r="F555">
            <v>2099</v>
          </cell>
          <cell r="G555">
            <v>0</v>
          </cell>
        </row>
        <row r="556">
          <cell r="A556" t="str">
            <v>71131I</v>
          </cell>
          <cell r="B556">
            <v>71131</v>
          </cell>
          <cell r="C556" t="str">
            <v>I</v>
          </cell>
          <cell r="D556" t="str">
            <v>Onttrekking reserve Kapitaallasten invest.maat.nut</v>
          </cell>
          <cell r="E556">
            <v>2017</v>
          </cell>
          <cell r="F556">
            <v>2099</v>
          </cell>
          <cell r="G556">
            <v>0</v>
          </cell>
        </row>
        <row r="557">
          <cell r="A557" t="str">
            <v>71132I</v>
          </cell>
          <cell r="B557">
            <v>71132</v>
          </cell>
          <cell r="C557" t="str">
            <v>I</v>
          </cell>
          <cell r="D557" t="str">
            <v>Onttrekking reserve vervangingsinv. openb. ruimte</v>
          </cell>
          <cell r="E557">
            <v>2021</v>
          </cell>
          <cell r="F557">
            <v>2099</v>
          </cell>
          <cell r="G557">
            <v>0</v>
          </cell>
        </row>
        <row r="558">
          <cell r="A558" t="str">
            <v>71132U</v>
          </cell>
          <cell r="B558">
            <v>71132</v>
          </cell>
          <cell r="C558" t="str">
            <v>U</v>
          </cell>
          <cell r="D558" t="str">
            <v>Storting reserve vervangingsinv. openbare ruimte</v>
          </cell>
          <cell r="E558">
            <v>2021</v>
          </cell>
          <cell r="F558">
            <v>2099</v>
          </cell>
          <cell r="G558">
            <v>0</v>
          </cell>
        </row>
        <row r="559">
          <cell r="A559" t="str">
            <v>71133U</v>
          </cell>
          <cell r="B559">
            <v>71133</v>
          </cell>
          <cell r="C559" t="str">
            <v>U</v>
          </cell>
          <cell r="D559" t="str">
            <v>Storting reserve toekomstbestendige openb. ruimte</v>
          </cell>
          <cell r="E559">
            <v>2021</v>
          </cell>
          <cell r="F559">
            <v>2099</v>
          </cell>
          <cell r="G559">
            <v>0</v>
          </cell>
        </row>
        <row r="560">
          <cell r="A560" t="str">
            <v>71133I</v>
          </cell>
          <cell r="B560">
            <v>71133</v>
          </cell>
          <cell r="C560" t="str">
            <v>I</v>
          </cell>
          <cell r="D560" t="str">
            <v>Onttrekking reserve toekomstbest. openbare ruimte</v>
          </cell>
          <cell r="E560">
            <v>2021</v>
          </cell>
          <cell r="F560">
            <v>2099</v>
          </cell>
          <cell r="G560">
            <v>0</v>
          </cell>
        </row>
        <row r="561">
          <cell r="A561" t="str">
            <v>71176I</v>
          </cell>
          <cell r="B561">
            <v>71176</v>
          </cell>
          <cell r="C561" t="str">
            <v>I</v>
          </cell>
          <cell r="D561" t="str">
            <v>Onttrekking egalisatiereserve Sociaal Domein</v>
          </cell>
          <cell r="E561">
            <v>2017</v>
          </cell>
          <cell r="F561">
            <v>2099</v>
          </cell>
          <cell r="G561">
            <v>0</v>
          </cell>
        </row>
        <row r="562">
          <cell r="A562" t="str">
            <v>71176U</v>
          </cell>
          <cell r="B562">
            <v>71176</v>
          </cell>
          <cell r="C562" t="str">
            <v>U</v>
          </cell>
          <cell r="D562" t="str">
            <v>Storting egalisatiereserve Sociaal Domein</v>
          </cell>
          <cell r="E562">
            <v>2017</v>
          </cell>
          <cell r="F562">
            <v>2099</v>
          </cell>
          <cell r="G562">
            <v>0</v>
          </cell>
        </row>
        <row r="563">
          <cell r="A563" t="str">
            <v>71190U</v>
          </cell>
          <cell r="B563">
            <v>71190</v>
          </cell>
          <cell r="C563" t="str">
            <v>U</v>
          </cell>
          <cell r="D563" t="str">
            <v>Storting egalisatiereserve COVID-19</v>
          </cell>
          <cell r="E563">
            <v>2020</v>
          </cell>
          <cell r="F563">
            <v>2099</v>
          </cell>
          <cell r="G563">
            <v>0</v>
          </cell>
        </row>
        <row r="564">
          <cell r="A564" t="str">
            <v>71190I</v>
          </cell>
          <cell r="B564">
            <v>71190</v>
          </cell>
          <cell r="C564" t="str">
            <v>I</v>
          </cell>
          <cell r="D564" t="str">
            <v>Onttrekking egalisatiereserve COVID-19</v>
          </cell>
          <cell r="E564">
            <v>2020</v>
          </cell>
          <cell r="F564">
            <v>2099</v>
          </cell>
          <cell r="G564">
            <v>0</v>
          </cell>
        </row>
        <row r="565">
          <cell r="A565" t="str">
            <v>71191U</v>
          </cell>
          <cell r="B565">
            <v>71191</v>
          </cell>
          <cell r="C565" t="str">
            <v>U</v>
          </cell>
          <cell r="D565" t="str">
            <v>Storting reserve opvang vluchtelingen Oekraïne</v>
          </cell>
          <cell r="E565">
            <v>2022</v>
          </cell>
          <cell r="F565">
            <v>2099</v>
          </cell>
          <cell r="G565">
            <v>0</v>
          </cell>
        </row>
        <row r="566">
          <cell r="A566" t="str">
            <v>71191I</v>
          </cell>
          <cell r="B566">
            <v>71191</v>
          </cell>
          <cell r="C566" t="str">
            <v>I</v>
          </cell>
          <cell r="D566" t="str">
            <v>Onttrekking reserve opvang vluchtelingen Oekraïne</v>
          </cell>
          <cell r="E566">
            <v>2022</v>
          </cell>
          <cell r="F566">
            <v>2099</v>
          </cell>
          <cell r="G566">
            <v>0</v>
          </cell>
        </row>
        <row r="567">
          <cell r="A567" t="str">
            <v>71338I</v>
          </cell>
          <cell r="B567">
            <v>71338</v>
          </cell>
          <cell r="C567" t="str">
            <v>I</v>
          </cell>
          <cell r="D567" t="str">
            <v>Onttrekking nog te bestemmen rekening resultaat AD</v>
          </cell>
          <cell r="E567">
            <v>2017</v>
          </cell>
          <cell r="F567">
            <v>2099</v>
          </cell>
          <cell r="G567">
            <v>0</v>
          </cell>
        </row>
        <row r="568">
          <cell r="A568" t="str">
            <v>71338U</v>
          </cell>
          <cell r="B568">
            <v>71338</v>
          </cell>
          <cell r="C568" t="str">
            <v>U</v>
          </cell>
          <cell r="D568" t="str">
            <v>Storting nog te bestemmen rekening resultaat AD</v>
          </cell>
          <cell r="E568">
            <v>2017</v>
          </cell>
          <cell r="F568">
            <v>2099</v>
          </cell>
          <cell r="G568">
            <v>0</v>
          </cell>
        </row>
        <row r="569">
          <cell r="A569" t="str">
            <v>72000U</v>
          </cell>
          <cell r="B569">
            <v>72000</v>
          </cell>
          <cell r="C569" t="str">
            <v>U</v>
          </cell>
          <cell r="D569" t="str">
            <v>Mutaties voorzieningen</v>
          </cell>
          <cell r="E569">
            <v>2016</v>
          </cell>
          <cell r="F569">
            <v>2099</v>
          </cell>
          <cell r="G569">
            <v>0</v>
          </cell>
        </row>
        <row r="570">
          <cell r="A570" t="str">
            <v>72000I</v>
          </cell>
          <cell r="B570">
            <v>72000</v>
          </cell>
          <cell r="C570" t="str">
            <v>I</v>
          </cell>
          <cell r="D570" t="str">
            <v>Mutaties voorzieningen</v>
          </cell>
          <cell r="E570">
            <v>2016</v>
          </cell>
          <cell r="F570">
            <v>2099</v>
          </cell>
          <cell r="G570">
            <v>0</v>
          </cell>
        </row>
        <row r="571">
          <cell r="A571" t="str">
            <v>72001I</v>
          </cell>
          <cell r="B571">
            <v>72001</v>
          </cell>
          <cell r="C571" t="str">
            <v>I</v>
          </cell>
          <cell r="D571" t="str">
            <v>Beschikking over de voorziening grondexploitatie</v>
          </cell>
          <cell r="E571">
            <v>2016</v>
          </cell>
          <cell r="F571">
            <v>2099</v>
          </cell>
          <cell r="G571">
            <v>0</v>
          </cell>
        </row>
        <row r="572">
          <cell r="A572" t="str">
            <v>72001U</v>
          </cell>
          <cell r="B572">
            <v>72001</v>
          </cell>
          <cell r="C572" t="str">
            <v>U</v>
          </cell>
          <cell r="D572" t="str">
            <v>Beschikking over de voorziening grondexploitatie</v>
          </cell>
          <cell r="E572">
            <v>2016</v>
          </cell>
          <cell r="F572">
            <v>2099</v>
          </cell>
          <cell r="G572">
            <v>0</v>
          </cell>
        </row>
        <row r="573">
          <cell r="A573" t="str">
            <v>72200U</v>
          </cell>
          <cell r="B573">
            <v>72200</v>
          </cell>
          <cell r="C573" t="str">
            <v>U</v>
          </cell>
          <cell r="D573" t="str">
            <v>Storting van/naar voorziening</v>
          </cell>
          <cell r="E573">
            <v>2017</v>
          </cell>
          <cell r="F573">
            <v>2099</v>
          </cell>
          <cell r="G573">
            <v>0</v>
          </cell>
        </row>
        <row r="574">
          <cell r="A574" t="str">
            <v>72200I</v>
          </cell>
          <cell r="B574">
            <v>72200</v>
          </cell>
          <cell r="C574" t="str">
            <v>I</v>
          </cell>
          <cell r="D574" t="str">
            <v>Onttrekking van/naar voorziening</v>
          </cell>
          <cell r="E574">
            <v>2017</v>
          </cell>
          <cell r="F574">
            <v>2099</v>
          </cell>
          <cell r="G574">
            <v>0</v>
          </cell>
        </row>
        <row r="575">
          <cell r="A575" t="str">
            <v>72201I</v>
          </cell>
          <cell r="B575">
            <v>72201</v>
          </cell>
          <cell r="C575" t="str">
            <v>I</v>
          </cell>
          <cell r="D575" t="str">
            <v>Onttrekking voorziening afgesloten complexen</v>
          </cell>
          <cell r="E575">
            <v>2017</v>
          </cell>
          <cell r="F575">
            <v>2099</v>
          </cell>
          <cell r="G575">
            <v>0</v>
          </cell>
        </row>
        <row r="576">
          <cell r="A576" t="str">
            <v>72201U</v>
          </cell>
          <cell r="B576">
            <v>72201</v>
          </cell>
          <cell r="C576" t="str">
            <v>U</v>
          </cell>
          <cell r="D576" t="str">
            <v>Storting voorziening afgesloten complexen</v>
          </cell>
          <cell r="E576">
            <v>2017</v>
          </cell>
          <cell r="F576">
            <v>2099</v>
          </cell>
          <cell r="G576">
            <v>0</v>
          </cell>
        </row>
        <row r="577">
          <cell r="A577" t="str">
            <v>72202U</v>
          </cell>
          <cell r="B577">
            <v>72202</v>
          </cell>
          <cell r="C577" t="str">
            <v>U</v>
          </cell>
          <cell r="D577" t="str">
            <v>Storting voorziening De Biezenkamp</v>
          </cell>
          <cell r="E577">
            <v>2017</v>
          </cell>
          <cell r="F577">
            <v>2099</v>
          </cell>
          <cell r="G577">
            <v>0</v>
          </cell>
        </row>
        <row r="578">
          <cell r="A578" t="str">
            <v>72202I</v>
          </cell>
          <cell r="B578">
            <v>72202</v>
          </cell>
          <cell r="C578" t="str">
            <v>I</v>
          </cell>
          <cell r="D578" t="str">
            <v>Onttrekking voorziening De Biezenkamp</v>
          </cell>
          <cell r="E578">
            <v>2017</v>
          </cell>
          <cell r="F578">
            <v>2099</v>
          </cell>
          <cell r="G578">
            <v>0</v>
          </cell>
        </row>
        <row r="579">
          <cell r="A579" t="str">
            <v>72203U</v>
          </cell>
          <cell r="B579">
            <v>72203</v>
          </cell>
          <cell r="C579" t="str">
            <v>U</v>
          </cell>
          <cell r="D579" t="str">
            <v>Storting voorziening grex niet-Visie</v>
          </cell>
          <cell r="E579">
            <v>2017</v>
          </cell>
          <cell r="F579">
            <v>2099</v>
          </cell>
          <cell r="G579">
            <v>0</v>
          </cell>
        </row>
        <row r="580">
          <cell r="A580" t="str">
            <v>72203I</v>
          </cell>
          <cell r="B580">
            <v>72203</v>
          </cell>
          <cell r="C580" t="str">
            <v>I</v>
          </cell>
          <cell r="D580" t="str">
            <v>Onttrekking voorziening grex niet-Visie</v>
          </cell>
          <cell r="E580">
            <v>2017</v>
          </cell>
          <cell r="F580">
            <v>2099</v>
          </cell>
          <cell r="G580">
            <v>0</v>
          </cell>
        </row>
        <row r="581">
          <cell r="A581" t="str">
            <v>72204I</v>
          </cell>
          <cell r="B581">
            <v>72204</v>
          </cell>
          <cell r="C581" t="str">
            <v>I</v>
          </cell>
          <cell r="D581" t="str">
            <v>Onttrekking voorz. effecten best.plan Tabaksteeg</v>
          </cell>
          <cell r="E581">
            <v>2017</v>
          </cell>
          <cell r="F581">
            <v>2099</v>
          </cell>
          <cell r="G581">
            <v>0</v>
          </cell>
        </row>
        <row r="582">
          <cell r="A582" t="str">
            <v>72204U</v>
          </cell>
          <cell r="B582">
            <v>72204</v>
          </cell>
          <cell r="C582" t="str">
            <v>U</v>
          </cell>
          <cell r="D582" t="str">
            <v>Storting voorz. effecten best.plan Tabaksteeg</v>
          </cell>
          <cell r="E582">
            <v>2017</v>
          </cell>
          <cell r="F582">
            <v>2099</v>
          </cell>
          <cell r="G582">
            <v>0</v>
          </cell>
        </row>
        <row r="583">
          <cell r="A583" t="str">
            <v>72205I</v>
          </cell>
          <cell r="B583">
            <v>72205</v>
          </cell>
          <cell r="C583" t="str">
            <v>I</v>
          </cell>
          <cell r="D583" t="str">
            <v>Onttrekking Voorziening Lariks</v>
          </cell>
          <cell r="E583">
            <v>2017</v>
          </cell>
          <cell r="F583">
            <v>2099</v>
          </cell>
          <cell r="G583">
            <v>0</v>
          </cell>
        </row>
        <row r="584">
          <cell r="A584" t="str">
            <v>72205U</v>
          </cell>
          <cell r="B584">
            <v>72205</v>
          </cell>
          <cell r="C584" t="str">
            <v>U</v>
          </cell>
          <cell r="D584" t="str">
            <v>Storting Voorziening Lariks</v>
          </cell>
          <cell r="E584">
            <v>2017</v>
          </cell>
          <cell r="F584">
            <v>2099</v>
          </cell>
          <cell r="G584">
            <v>0</v>
          </cell>
        </row>
        <row r="585">
          <cell r="A585" t="str">
            <v>72221I</v>
          </cell>
          <cell r="B585">
            <v>72221</v>
          </cell>
          <cell r="C585" t="str">
            <v>I</v>
          </cell>
          <cell r="D585" t="str">
            <v>Onttrekking voorziening egal. wegbeheer deklagen</v>
          </cell>
          <cell r="E585">
            <v>2017</v>
          </cell>
          <cell r="F585">
            <v>2099</v>
          </cell>
          <cell r="G585">
            <v>0</v>
          </cell>
        </row>
        <row r="586">
          <cell r="A586" t="str">
            <v>72221U</v>
          </cell>
          <cell r="B586">
            <v>72221</v>
          </cell>
          <cell r="C586" t="str">
            <v>U</v>
          </cell>
          <cell r="D586" t="str">
            <v>Storting voorziening egal. wegbeheer deklagen</v>
          </cell>
          <cell r="E586">
            <v>2017</v>
          </cell>
          <cell r="F586">
            <v>2099</v>
          </cell>
          <cell r="G586">
            <v>0</v>
          </cell>
        </row>
        <row r="587">
          <cell r="A587" t="str">
            <v>72222I</v>
          </cell>
          <cell r="B587">
            <v>72222</v>
          </cell>
          <cell r="C587" t="str">
            <v>I</v>
          </cell>
          <cell r="D587" t="str">
            <v>Onttrekking voorziening egal. wegbeheer elementen</v>
          </cell>
          <cell r="E587">
            <v>2017</v>
          </cell>
          <cell r="F587">
            <v>2099</v>
          </cell>
          <cell r="G587">
            <v>0</v>
          </cell>
        </row>
        <row r="588">
          <cell r="A588" t="str">
            <v>72222U</v>
          </cell>
          <cell r="B588">
            <v>72222</v>
          </cell>
          <cell r="C588" t="str">
            <v>U</v>
          </cell>
          <cell r="D588" t="str">
            <v>Storting voorziening egal. wegbeheer elementen</v>
          </cell>
          <cell r="E588">
            <v>2017</v>
          </cell>
          <cell r="F588">
            <v>2099</v>
          </cell>
          <cell r="G588">
            <v>0</v>
          </cell>
        </row>
        <row r="589">
          <cell r="A589" t="str">
            <v>72223U</v>
          </cell>
          <cell r="B589">
            <v>72223</v>
          </cell>
          <cell r="C589" t="str">
            <v>U</v>
          </cell>
          <cell r="D589" t="str">
            <v>Storting voorziening egalisatie waterbeheer</v>
          </cell>
          <cell r="E589">
            <v>2017</v>
          </cell>
          <cell r="F589">
            <v>2099</v>
          </cell>
          <cell r="G589">
            <v>0</v>
          </cell>
        </row>
        <row r="590">
          <cell r="A590" t="str">
            <v>72223I</v>
          </cell>
          <cell r="B590">
            <v>72223</v>
          </cell>
          <cell r="C590" t="str">
            <v>I</v>
          </cell>
          <cell r="D590" t="str">
            <v>Onttrekking voorziening egalisatie waterbeheer</v>
          </cell>
          <cell r="E590">
            <v>2017</v>
          </cell>
          <cell r="F590">
            <v>2099</v>
          </cell>
          <cell r="G590">
            <v>0</v>
          </cell>
        </row>
        <row r="591">
          <cell r="A591" t="str">
            <v>72224I</v>
          </cell>
          <cell r="B591">
            <v>72224</v>
          </cell>
          <cell r="C591" t="str">
            <v>I</v>
          </cell>
          <cell r="D591" t="str">
            <v>Onttrekking voorziening egalisatie gebouwenbeheer</v>
          </cell>
          <cell r="E591">
            <v>2017</v>
          </cell>
          <cell r="F591">
            <v>2099</v>
          </cell>
          <cell r="G591">
            <v>0</v>
          </cell>
        </row>
        <row r="592">
          <cell r="A592" t="str">
            <v>72224U</v>
          </cell>
          <cell r="B592">
            <v>72224</v>
          </cell>
          <cell r="C592" t="str">
            <v>U</v>
          </cell>
          <cell r="D592" t="str">
            <v>Storting voorziening egalisatie gebouwenbeheer</v>
          </cell>
          <cell r="E592">
            <v>2016</v>
          </cell>
          <cell r="F592">
            <v>2099</v>
          </cell>
          <cell r="G592">
            <v>0</v>
          </cell>
        </row>
        <row r="593">
          <cell r="A593" t="str">
            <v>72225I</v>
          </cell>
          <cell r="B593">
            <v>72225</v>
          </cell>
          <cell r="C593" t="str">
            <v>I</v>
          </cell>
          <cell r="D593" t="str">
            <v>Onttrekking voorziening egalisatie sportterreinen</v>
          </cell>
          <cell r="E593">
            <v>2017</v>
          </cell>
          <cell r="F593">
            <v>2099</v>
          </cell>
          <cell r="G593">
            <v>0</v>
          </cell>
        </row>
        <row r="594">
          <cell r="A594" t="str">
            <v>72225U</v>
          </cell>
          <cell r="B594">
            <v>72225</v>
          </cell>
          <cell r="C594" t="str">
            <v>U</v>
          </cell>
          <cell r="D594" t="str">
            <v>Storting voorziening egalisatie sportterreinen</v>
          </cell>
          <cell r="E594">
            <v>2017</v>
          </cell>
          <cell r="F594">
            <v>2099</v>
          </cell>
          <cell r="G594">
            <v>0</v>
          </cell>
        </row>
        <row r="595">
          <cell r="A595" t="str">
            <v>72226I</v>
          </cell>
          <cell r="B595">
            <v>72226</v>
          </cell>
          <cell r="C595" t="str">
            <v>I</v>
          </cell>
          <cell r="D595" t="str">
            <v>Onttrekking voorziening egalisatie groenbeheer</v>
          </cell>
          <cell r="E595">
            <v>2017</v>
          </cell>
          <cell r="F595">
            <v>2099</v>
          </cell>
          <cell r="G595">
            <v>0</v>
          </cell>
        </row>
        <row r="596">
          <cell r="A596" t="str">
            <v>72226U</v>
          </cell>
          <cell r="B596">
            <v>72226</v>
          </cell>
          <cell r="C596" t="str">
            <v>U</v>
          </cell>
          <cell r="D596" t="str">
            <v>Storting voorziening egalisatie groenbeheer</v>
          </cell>
          <cell r="E596">
            <v>2017</v>
          </cell>
          <cell r="F596">
            <v>2099</v>
          </cell>
          <cell r="G596">
            <v>0</v>
          </cell>
        </row>
        <row r="597">
          <cell r="A597" t="str">
            <v>72232I</v>
          </cell>
          <cell r="B597">
            <v>72232</v>
          </cell>
          <cell r="C597" t="str">
            <v>I</v>
          </cell>
          <cell r="D597" t="str">
            <v>Onttrekking voorziening voormalig personeel</v>
          </cell>
          <cell r="E597">
            <v>2017</v>
          </cell>
          <cell r="F597">
            <v>2099</v>
          </cell>
          <cell r="G597">
            <v>0</v>
          </cell>
        </row>
        <row r="598">
          <cell r="A598" t="str">
            <v>72232U</v>
          </cell>
          <cell r="B598">
            <v>72232</v>
          </cell>
          <cell r="C598" t="str">
            <v>U</v>
          </cell>
          <cell r="D598" t="str">
            <v>Storting voorziening voormalig personeel</v>
          </cell>
          <cell r="E598">
            <v>2017</v>
          </cell>
          <cell r="F598">
            <v>2099</v>
          </cell>
          <cell r="G598">
            <v>0</v>
          </cell>
        </row>
        <row r="599">
          <cell r="A599" t="str">
            <v>72233I</v>
          </cell>
          <cell r="B599">
            <v>72233</v>
          </cell>
          <cell r="C599" t="str">
            <v>I</v>
          </cell>
          <cell r="D599" t="str">
            <v>Onttrekking voorziening verlofsparen</v>
          </cell>
          <cell r="E599">
            <v>2020</v>
          </cell>
          <cell r="F599">
            <v>2099</v>
          </cell>
          <cell r="G599">
            <v>0</v>
          </cell>
        </row>
        <row r="600">
          <cell r="A600" t="str">
            <v>72233U</v>
          </cell>
          <cell r="B600">
            <v>72233</v>
          </cell>
          <cell r="C600" t="str">
            <v>U</v>
          </cell>
          <cell r="D600" t="str">
            <v>Storting voorziening verlofsparen</v>
          </cell>
          <cell r="E600">
            <v>2020</v>
          </cell>
          <cell r="F600">
            <v>2099</v>
          </cell>
          <cell r="G600">
            <v>0</v>
          </cell>
        </row>
        <row r="601">
          <cell r="A601" t="str">
            <v>72236I</v>
          </cell>
          <cell r="B601">
            <v>72236</v>
          </cell>
          <cell r="C601" t="str">
            <v>I</v>
          </cell>
          <cell r="D601" t="str">
            <v>Onttrekking voorz. Pensioen&amp;Uitkering wethouders</v>
          </cell>
          <cell r="E601">
            <v>2017</v>
          </cell>
          <cell r="F601">
            <v>2099</v>
          </cell>
          <cell r="G601">
            <v>0</v>
          </cell>
        </row>
        <row r="602">
          <cell r="A602" t="str">
            <v>72236U</v>
          </cell>
          <cell r="B602">
            <v>72236</v>
          </cell>
          <cell r="C602" t="str">
            <v>U</v>
          </cell>
          <cell r="D602" t="str">
            <v>Storting voorz. Pensioen&amp;Uitkering wethouders</v>
          </cell>
          <cell r="E602">
            <v>2017</v>
          </cell>
          <cell r="F602">
            <v>2099</v>
          </cell>
          <cell r="G602">
            <v>0</v>
          </cell>
        </row>
        <row r="603">
          <cell r="A603" t="str">
            <v>72238I</v>
          </cell>
          <cell r="B603">
            <v>72238</v>
          </cell>
          <cell r="C603" t="str">
            <v>I</v>
          </cell>
          <cell r="D603" t="str">
            <v>Onttrekking voorziening FPU</v>
          </cell>
          <cell r="E603">
            <v>2017</v>
          </cell>
          <cell r="F603">
            <v>2099</v>
          </cell>
          <cell r="G603">
            <v>0</v>
          </cell>
        </row>
        <row r="604">
          <cell r="A604" t="str">
            <v>72238U</v>
          </cell>
          <cell r="B604">
            <v>72238</v>
          </cell>
          <cell r="C604" t="str">
            <v>U</v>
          </cell>
          <cell r="D604" t="str">
            <v>Storting voorziening FPU</v>
          </cell>
          <cell r="E604">
            <v>2017</v>
          </cell>
          <cell r="F604">
            <v>2099</v>
          </cell>
          <cell r="G604">
            <v>0</v>
          </cell>
        </row>
        <row r="605">
          <cell r="A605" t="str">
            <v>72240I</v>
          </cell>
          <cell r="B605">
            <v>72240</v>
          </cell>
          <cell r="C605" t="str">
            <v>I</v>
          </cell>
          <cell r="D605" t="str">
            <v>Onttrekking voorz. Liquidatie Recreatieschap 2018</v>
          </cell>
          <cell r="E605">
            <v>2017</v>
          </cell>
          <cell r="F605">
            <v>2099</v>
          </cell>
          <cell r="G605">
            <v>0</v>
          </cell>
        </row>
        <row r="606">
          <cell r="A606" t="str">
            <v>72240U</v>
          </cell>
          <cell r="B606">
            <v>72240</v>
          </cell>
          <cell r="C606" t="str">
            <v>U</v>
          </cell>
          <cell r="D606" t="str">
            <v>Storting voorz. Liquidatie Recreatieschap 2018</v>
          </cell>
          <cell r="E606">
            <v>2017</v>
          </cell>
          <cell r="F606">
            <v>2099</v>
          </cell>
          <cell r="G606">
            <v>0</v>
          </cell>
        </row>
        <row r="607">
          <cell r="A607" t="str">
            <v>72241I</v>
          </cell>
          <cell r="B607">
            <v>72241</v>
          </cell>
          <cell r="C607" t="str">
            <v>I</v>
          </cell>
          <cell r="D607" t="str">
            <v>Onttrekking voorziening Masterplan Princenhof</v>
          </cell>
          <cell r="E607">
            <v>2021</v>
          </cell>
          <cell r="F607">
            <v>2099</v>
          </cell>
          <cell r="G607">
            <v>0</v>
          </cell>
        </row>
        <row r="608">
          <cell r="A608" t="str">
            <v>72241U</v>
          </cell>
          <cell r="B608">
            <v>72241</v>
          </cell>
          <cell r="C608" t="str">
            <v>U</v>
          </cell>
          <cell r="D608" t="str">
            <v>Storting voorziening Masterplan Princenhof</v>
          </cell>
          <cell r="E608">
            <v>2021</v>
          </cell>
          <cell r="F608">
            <v>2099</v>
          </cell>
          <cell r="G608">
            <v>0</v>
          </cell>
        </row>
        <row r="609">
          <cell r="A609" t="str">
            <v>72291I</v>
          </cell>
          <cell r="B609">
            <v>72291</v>
          </cell>
          <cell r="C609" t="str">
            <v>I</v>
          </cell>
          <cell r="D609" t="str">
            <v>Onttrekking voorziening egalisatie rioolbeheer</v>
          </cell>
          <cell r="E609">
            <v>2017</v>
          </cell>
          <cell r="F609">
            <v>2099</v>
          </cell>
          <cell r="G609">
            <v>0</v>
          </cell>
        </row>
        <row r="610">
          <cell r="A610" t="str">
            <v>72291U</v>
          </cell>
          <cell r="B610">
            <v>72291</v>
          </cell>
          <cell r="C610" t="str">
            <v>U</v>
          </cell>
          <cell r="D610" t="str">
            <v>Storting voorziening egalisatie rioolbeheer</v>
          </cell>
          <cell r="E610">
            <v>2017</v>
          </cell>
          <cell r="F610">
            <v>2099</v>
          </cell>
          <cell r="G610">
            <v>0</v>
          </cell>
        </row>
        <row r="611">
          <cell r="A611" t="str">
            <v>72293U</v>
          </cell>
          <cell r="B611">
            <v>72293</v>
          </cell>
          <cell r="C611" t="str">
            <v>U</v>
          </cell>
          <cell r="D611" t="str">
            <v>Storting voorz. egal. Tarieven afvalst./rein.r.</v>
          </cell>
          <cell r="E611">
            <v>2017</v>
          </cell>
          <cell r="F611">
            <v>2099</v>
          </cell>
          <cell r="G611">
            <v>0</v>
          </cell>
        </row>
        <row r="612">
          <cell r="A612" t="str">
            <v>72293I</v>
          </cell>
          <cell r="B612">
            <v>72293</v>
          </cell>
          <cell r="C612" t="str">
            <v>I</v>
          </cell>
          <cell r="D612" t="str">
            <v>Onttrekking voorz. egal. Tarieven afvalst./rein.r.</v>
          </cell>
          <cell r="E612">
            <v>2017</v>
          </cell>
          <cell r="F612">
            <v>2099</v>
          </cell>
          <cell r="G612">
            <v>0</v>
          </cell>
        </row>
        <row r="613">
          <cell r="A613" t="str">
            <v>73000I</v>
          </cell>
          <cell r="B613">
            <v>73000</v>
          </cell>
          <cell r="C613" t="str">
            <v>I</v>
          </cell>
          <cell r="D613" t="str">
            <v>Afschrijvingen</v>
          </cell>
          <cell r="E613">
            <v>2017</v>
          </cell>
          <cell r="F613">
            <v>2099</v>
          </cell>
          <cell r="G613">
            <v>0</v>
          </cell>
        </row>
        <row r="614">
          <cell r="A614" t="str">
            <v>73000U</v>
          </cell>
          <cell r="B614">
            <v>73000</v>
          </cell>
          <cell r="C614" t="str">
            <v>U</v>
          </cell>
          <cell r="D614" t="str">
            <v>Afschrijvingen</v>
          </cell>
          <cell r="E614">
            <v>2016</v>
          </cell>
          <cell r="F614">
            <v>2099</v>
          </cell>
          <cell r="G614">
            <v>0</v>
          </cell>
        </row>
        <row r="615">
          <cell r="A615" t="str">
            <v>74000U</v>
          </cell>
          <cell r="B615">
            <v>74000</v>
          </cell>
          <cell r="C615" t="str">
            <v>U</v>
          </cell>
          <cell r="D615" t="str">
            <v>Rente</v>
          </cell>
          <cell r="E615">
            <v>2016</v>
          </cell>
          <cell r="F615">
            <v>2099</v>
          </cell>
          <cell r="G615">
            <v>0</v>
          </cell>
        </row>
        <row r="616">
          <cell r="A616" t="str">
            <v>74000I</v>
          </cell>
          <cell r="B616">
            <v>74000</v>
          </cell>
          <cell r="C616" t="str">
            <v>I</v>
          </cell>
          <cell r="D616" t="str">
            <v>Rente</v>
          </cell>
          <cell r="E616">
            <v>2016</v>
          </cell>
          <cell r="F616">
            <v>2099</v>
          </cell>
          <cell r="G616">
            <v>0</v>
          </cell>
        </row>
        <row r="617">
          <cell r="A617" t="str">
            <v>75000I</v>
          </cell>
          <cell r="B617">
            <v>75000</v>
          </cell>
          <cell r="C617" t="str">
            <v>I</v>
          </cell>
          <cell r="D617" t="str">
            <v>Overige verrekeningen</v>
          </cell>
          <cell r="E617">
            <v>2016</v>
          </cell>
          <cell r="F617">
            <v>2099</v>
          </cell>
          <cell r="G617">
            <v>0</v>
          </cell>
        </row>
        <row r="618">
          <cell r="A618" t="str">
            <v>75000U</v>
          </cell>
          <cell r="B618">
            <v>75000</v>
          </cell>
          <cell r="C618" t="str">
            <v>U</v>
          </cell>
          <cell r="D618" t="str">
            <v>Overige verrekeningen</v>
          </cell>
          <cell r="E618">
            <v>2016</v>
          </cell>
          <cell r="F618">
            <v>2099</v>
          </cell>
          <cell r="G618">
            <v>0</v>
          </cell>
        </row>
        <row r="619">
          <cell r="A619" t="str">
            <v>75001I</v>
          </cell>
          <cell r="B619">
            <v>75001</v>
          </cell>
          <cell r="C619" t="str">
            <v>I</v>
          </cell>
          <cell r="D619" t="str">
            <v>Toerekening overhead aan investeringsprojecten</v>
          </cell>
          <cell r="E619">
            <v>2016</v>
          </cell>
          <cell r="F619">
            <v>2099</v>
          </cell>
          <cell r="G619">
            <v>0</v>
          </cell>
        </row>
        <row r="620">
          <cell r="A620" t="str">
            <v>99999I</v>
          </cell>
          <cell r="B620">
            <v>99999</v>
          </cell>
          <cell r="C620" t="str">
            <v>I</v>
          </cell>
          <cell r="D620" t="str">
            <v>Tegenrekening R&amp;V/desinvestering activa</v>
          </cell>
          <cell r="E620">
            <v>2017</v>
          </cell>
          <cell r="F620">
            <v>2099</v>
          </cell>
          <cell r="G620">
            <v>0</v>
          </cell>
        </row>
        <row r="621">
          <cell r="A621" t="str">
            <v>99999U</v>
          </cell>
          <cell r="B621">
            <v>99999</v>
          </cell>
          <cell r="C621" t="str">
            <v>U</v>
          </cell>
          <cell r="D621" t="str">
            <v>Tegenrekening R&amp;V/desinvestering activa</v>
          </cell>
          <cell r="E621">
            <v>2017</v>
          </cell>
          <cell r="F621">
            <v>2099</v>
          </cell>
          <cell r="G621">
            <v>0</v>
          </cell>
        </row>
      </sheetData>
      <sheetData sheetId="5">
        <row r="1">
          <cell r="A1" t="str">
            <v>Taak</v>
          </cell>
          <cell r="B1" t="str">
            <v>Omschrijving</v>
          </cell>
        </row>
        <row r="2">
          <cell r="A2">
            <v>1000</v>
          </cell>
          <cell r="B2" t="str">
            <v>WKR Algemeen</v>
          </cell>
        </row>
        <row r="3">
          <cell r="A3">
            <v>1001</v>
          </cell>
          <cell r="B3" t="str">
            <v>WKR Forfait (vrije ruimte)</v>
          </cell>
        </row>
        <row r="4">
          <cell r="A4">
            <v>1002</v>
          </cell>
          <cell r="B4" t="str">
            <v>WKR Gerichte vrijstellingen</v>
          </cell>
        </row>
        <row r="5">
          <cell r="A5">
            <v>1003</v>
          </cell>
          <cell r="B5" t="str">
            <v>WKR Nihilwaarderingen</v>
          </cell>
        </row>
        <row r="6">
          <cell r="A6">
            <v>1004</v>
          </cell>
          <cell r="B6" t="str">
            <v>WKR Intermediaire vergoedingen</v>
          </cell>
        </row>
        <row r="7">
          <cell r="A7">
            <v>1005</v>
          </cell>
          <cell r="B7" t="str">
            <v>WKR Geen Werkkostenregeling</v>
          </cell>
        </row>
        <row r="8">
          <cell r="A8">
            <v>10400</v>
          </cell>
          <cell r="B8" t="str">
            <v>Brandweer algemeen</v>
          </cell>
        </row>
        <row r="9">
          <cell r="A9">
            <v>10409</v>
          </cell>
          <cell r="B9" t="str">
            <v>Brandweerkazerne Achterveld</v>
          </cell>
        </row>
        <row r="10">
          <cell r="A10">
            <v>10410</v>
          </cell>
          <cell r="B10" t="str">
            <v>Brandweerkazerne Leusden-Centrum</v>
          </cell>
        </row>
        <row r="11">
          <cell r="A11">
            <v>20080</v>
          </cell>
          <cell r="B11" t="str">
            <v>Tankstation Groene Zoom</v>
          </cell>
        </row>
        <row r="12">
          <cell r="A12">
            <v>20240</v>
          </cell>
          <cell r="B12" t="str">
            <v>Groot Agteveld</v>
          </cell>
        </row>
        <row r="13">
          <cell r="A13">
            <v>20260</v>
          </cell>
          <cell r="B13" t="str">
            <v>Leusden-Zuid</v>
          </cell>
        </row>
        <row r="14">
          <cell r="A14">
            <v>20280</v>
          </cell>
          <cell r="B14" t="str">
            <v>Hamersveldseweg</v>
          </cell>
        </row>
        <row r="15">
          <cell r="A15">
            <v>20421</v>
          </cell>
          <cell r="B15" t="str">
            <v>Herontwikkeling schoollocatie De Holm</v>
          </cell>
        </row>
        <row r="16">
          <cell r="A16">
            <v>20422</v>
          </cell>
          <cell r="B16" t="str">
            <v>Herontwikkeling voormalige schoollocatie De Leus</v>
          </cell>
        </row>
        <row r="17">
          <cell r="A17">
            <v>20423</v>
          </cell>
          <cell r="B17" t="str">
            <v>Herontw. voormalige schoollocatie Klimrakker</v>
          </cell>
        </row>
        <row r="18">
          <cell r="A18">
            <v>20424</v>
          </cell>
          <cell r="B18" t="str">
            <v>Herontwikkeling Groenhouten</v>
          </cell>
        </row>
        <row r="19">
          <cell r="A19">
            <v>20425</v>
          </cell>
          <cell r="B19" t="str">
            <v>Uitbreidingslocatie Mastenbroek 2</v>
          </cell>
        </row>
        <row r="20">
          <cell r="A20">
            <v>20426</v>
          </cell>
          <cell r="B20" t="str">
            <v>Herontwikkeling Fila Tekna e.o.</v>
          </cell>
        </row>
        <row r="21">
          <cell r="A21">
            <v>20512</v>
          </cell>
          <cell r="B21" t="str">
            <v>De Plantage</v>
          </cell>
        </row>
        <row r="22">
          <cell r="A22">
            <v>20520</v>
          </cell>
          <cell r="B22" t="str">
            <v>De Biezenkamp</v>
          </cell>
        </row>
        <row r="23">
          <cell r="A23">
            <v>20530</v>
          </cell>
          <cell r="B23" t="str">
            <v>Tabaksteeg</v>
          </cell>
        </row>
        <row r="24">
          <cell r="A24">
            <v>20541</v>
          </cell>
          <cell r="B24" t="str">
            <v>Valleipark Wonen</v>
          </cell>
        </row>
        <row r="25">
          <cell r="A25">
            <v>99901</v>
          </cell>
          <cell r="B25" t="str">
            <v>Stelpost</v>
          </cell>
        </row>
        <row r="26">
          <cell r="A26">
            <v>99902</v>
          </cell>
          <cell r="B26" t="str">
            <v>Loon- en prijsstijgingen</v>
          </cell>
        </row>
        <row r="27">
          <cell r="A27">
            <v>99903</v>
          </cell>
          <cell r="B27" t="str">
            <v>Nieuw beleid</v>
          </cell>
        </row>
        <row r="28">
          <cell r="A28">
            <v>99904</v>
          </cell>
          <cell r="B28" t="str">
            <v>Centraal knelpunten budget</v>
          </cell>
        </row>
        <row r="29">
          <cell r="A29">
            <v>99905</v>
          </cell>
          <cell r="B29" t="str">
            <v>Loonstijging 0,5% buffer</v>
          </cell>
        </row>
        <row r="30">
          <cell r="A30">
            <v>99906</v>
          </cell>
          <cell r="B30" t="str">
            <v>Correcties</v>
          </cell>
        </row>
      </sheetData>
      <sheetData sheetId="6">
        <row r="1">
          <cell r="A1" t="str">
            <v>Boekingscombinatie</v>
          </cell>
          <cell r="B1" t="str">
            <v>Bedrijf</v>
          </cell>
          <cell r="C1" t="str">
            <v>Kredietbeheerder van de combinatie</v>
          </cell>
          <cell r="D1" t="str">
            <v>Kredietbeheerder van de combinatie</v>
          </cell>
          <cell r="E1" t="str">
            <v>Omschrijving kredietbeheerder van de combinatie</v>
          </cell>
        </row>
        <row r="2">
          <cell r="A2" t="str">
            <v>2999938999I</v>
          </cell>
          <cell r="B2">
            <v>10</v>
          </cell>
          <cell r="C2" t="str">
            <v>10190 Afschrijvingen, Stelposten, Verrekeningen, Tegenbk</v>
          </cell>
          <cell r="D2">
            <v>10190</v>
          </cell>
          <cell r="E2" t="str">
            <v>Afschrijvingen, Stelposten, Verrekeningen, Tegenbk</v>
          </cell>
        </row>
        <row r="3">
          <cell r="A3" t="str">
            <v>2999938999U</v>
          </cell>
          <cell r="B3">
            <v>10</v>
          </cell>
          <cell r="C3" t="str">
            <v>10190 Afschrijvingen, Stelposten, Verrekeningen, Tegenbk</v>
          </cell>
          <cell r="D3">
            <v>10190</v>
          </cell>
          <cell r="E3" t="str">
            <v>Afschrijvingen, Stelposten, Verrekeningen, Tegenbk</v>
          </cell>
        </row>
        <row r="4">
          <cell r="A4" t="str">
            <v>6010111000U</v>
          </cell>
          <cell r="B4">
            <v>10</v>
          </cell>
          <cell r="C4" t="str">
            <v>10203 Jeanet Meesen Financieel beheer</v>
          </cell>
          <cell r="D4">
            <v>10203</v>
          </cell>
          <cell r="E4" t="str">
            <v>Jeanet Meesen Financieel beheer</v>
          </cell>
        </row>
        <row r="5">
          <cell r="A5" t="str">
            <v>6010111001U</v>
          </cell>
          <cell r="B5">
            <v>10</v>
          </cell>
          <cell r="C5" t="str">
            <v>10203 Jeanet Meesen Financieel beheer</v>
          </cell>
          <cell r="D5">
            <v>10203</v>
          </cell>
          <cell r="E5" t="str">
            <v>Jeanet Meesen Financieel beheer</v>
          </cell>
        </row>
        <row r="6">
          <cell r="A6" t="str">
            <v>6010135103U</v>
          </cell>
          <cell r="B6">
            <v>10</v>
          </cell>
          <cell r="C6" t="str">
            <v>10102 Ina Schutte Griffie</v>
          </cell>
          <cell r="D6">
            <v>10102</v>
          </cell>
          <cell r="E6" t="str">
            <v>Ina Schutte Griffie</v>
          </cell>
        </row>
        <row r="7">
          <cell r="A7" t="str">
            <v>6010135200I</v>
          </cell>
          <cell r="B7">
            <v>10</v>
          </cell>
          <cell r="C7" t="str">
            <v>10246 Gerrit Woltjer Financieel beheer</v>
          </cell>
          <cell r="D7">
            <v>10246</v>
          </cell>
          <cell r="E7" t="str">
            <v>Gerrit Woltjer Financieel beheer</v>
          </cell>
        </row>
        <row r="8">
          <cell r="A8" t="str">
            <v>6010138000U</v>
          </cell>
          <cell r="B8">
            <v>10</v>
          </cell>
          <cell r="C8" t="str">
            <v>10246 Gerrit Woltjer Financieel beheer</v>
          </cell>
          <cell r="D8">
            <v>10246</v>
          </cell>
          <cell r="E8" t="str">
            <v>Gerrit Woltjer Financieel beheer</v>
          </cell>
        </row>
        <row r="9">
          <cell r="A9" t="str">
            <v>6010172236I</v>
          </cell>
          <cell r="B9">
            <v>10</v>
          </cell>
          <cell r="C9" t="str">
            <v>10203 Jeanet Meesen Financieel beheer</v>
          </cell>
          <cell r="D9">
            <v>10203</v>
          </cell>
          <cell r="E9" t="str">
            <v>Jeanet Meesen Financieel beheer</v>
          </cell>
        </row>
        <row r="10">
          <cell r="A10" t="str">
            <v>6010172236U</v>
          </cell>
          <cell r="B10">
            <v>10</v>
          </cell>
          <cell r="C10" t="str">
            <v>10203 Jeanet Meesen Financieel beheer</v>
          </cell>
          <cell r="D10">
            <v>10203</v>
          </cell>
          <cell r="E10" t="str">
            <v>Jeanet Meesen Financieel beheer</v>
          </cell>
        </row>
        <row r="11">
          <cell r="A11" t="str">
            <v>6010173000U</v>
          </cell>
          <cell r="B11">
            <v>10</v>
          </cell>
          <cell r="C11" t="str">
            <v>10190 Afschrijvingen, Stelposten, Verrekeningen, Tegenbk</v>
          </cell>
          <cell r="D11">
            <v>10190</v>
          </cell>
          <cell r="E11" t="str">
            <v>Afschrijvingen, Stelposten, Verrekeningen, Tegenbk</v>
          </cell>
        </row>
        <row r="12">
          <cell r="A12" t="str">
            <v>6010174000U</v>
          </cell>
          <cell r="B12">
            <v>10</v>
          </cell>
          <cell r="C12" t="str">
            <v>10203 Jeanet Meesen Financieel beheer</v>
          </cell>
          <cell r="D12">
            <v>10203</v>
          </cell>
          <cell r="E12" t="str">
            <v>Jeanet Meesen Financieel beheer</v>
          </cell>
        </row>
        <row r="13">
          <cell r="A13" t="str">
            <v>6010238000U</v>
          </cell>
          <cell r="B13">
            <v>10</v>
          </cell>
          <cell r="C13" t="str">
            <v>10102 Ina Schutte Griffie</v>
          </cell>
          <cell r="D13">
            <v>10102</v>
          </cell>
          <cell r="E13" t="str">
            <v>Ina Schutte Griffie</v>
          </cell>
        </row>
        <row r="14">
          <cell r="A14" t="str">
            <v>6010238002U</v>
          </cell>
          <cell r="B14">
            <v>10</v>
          </cell>
          <cell r="C14" t="str">
            <v>10102 Ina Schutte Griffie</v>
          </cell>
          <cell r="D14">
            <v>10102</v>
          </cell>
          <cell r="E14" t="str">
            <v>Ina Schutte Griffie</v>
          </cell>
        </row>
        <row r="15">
          <cell r="A15" t="str">
            <v>6010238011U</v>
          </cell>
          <cell r="B15">
            <v>10</v>
          </cell>
          <cell r="C15" t="str">
            <v>10251 Henriette Wulfsen medew. schade en verzekeringen</v>
          </cell>
          <cell r="D15">
            <v>10251</v>
          </cell>
          <cell r="E15" t="str">
            <v>Henriette Wulfsen medew. schade en verzekeringen</v>
          </cell>
        </row>
        <row r="16">
          <cell r="A16" t="str">
            <v>6010238012U</v>
          </cell>
          <cell r="B16">
            <v>10</v>
          </cell>
          <cell r="C16" t="str">
            <v>10102 Ina Schutte Griffie</v>
          </cell>
          <cell r="D16">
            <v>10102</v>
          </cell>
          <cell r="E16" t="str">
            <v>Ina Schutte Griffie</v>
          </cell>
        </row>
        <row r="17">
          <cell r="A17" t="str">
            <v>6010238024U</v>
          </cell>
          <cell r="B17">
            <v>10</v>
          </cell>
          <cell r="C17" t="str">
            <v>10102 Ina Schutte Griffie</v>
          </cell>
          <cell r="D17">
            <v>10102</v>
          </cell>
          <cell r="E17" t="str">
            <v>Ina Schutte Griffie</v>
          </cell>
        </row>
        <row r="18">
          <cell r="A18" t="str">
            <v>6010238104U</v>
          </cell>
          <cell r="B18">
            <v>10</v>
          </cell>
          <cell r="C18" t="str">
            <v>10102 Ina Schutte Griffie</v>
          </cell>
          <cell r="D18">
            <v>10102</v>
          </cell>
          <cell r="E18" t="str">
            <v>Ina Schutte Griffie</v>
          </cell>
        </row>
        <row r="19">
          <cell r="A19" t="str">
            <v>6010238121U</v>
          </cell>
          <cell r="B19">
            <v>10</v>
          </cell>
          <cell r="C19" t="str">
            <v>10102 Ina Schutte Griffie</v>
          </cell>
          <cell r="D19">
            <v>10102</v>
          </cell>
          <cell r="E19" t="str">
            <v>Ina Schutte Griffie</v>
          </cell>
        </row>
        <row r="20">
          <cell r="A20" t="str">
            <v>6010238174U</v>
          </cell>
          <cell r="B20">
            <v>10</v>
          </cell>
          <cell r="C20" t="str">
            <v>10102 Ina Schutte Griffie</v>
          </cell>
          <cell r="D20">
            <v>10102</v>
          </cell>
          <cell r="E20" t="str">
            <v>Ina Schutte Griffie</v>
          </cell>
        </row>
        <row r="21">
          <cell r="A21" t="str">
            <v>6010311000U</v>
          </cell>
          <cell r="B21">
            <v>10</v>
          </cell>
          <cell r="C21" t="str">
            <v>10203 Jeanet Meesen Financieel beheer</v>
          </cell>
          <cell r="D21">
            <v>10203</v>
          </cell>
          <cell r="E21" t="str">
            <v>Jeanet Meesen Financieel beheer</v>
          </cell>
        </row>
        <row r="22">
          <cell r="A22" t="str">
            <v>6010338000U</v>
          </cell>
          <cell r="B22">
            <v>10</v>
          </cell>
          <cell r="C22" t="str">
            <v>10402 Ronald Jager Teammanager bedrijfsvoering</v>
          </cell>
          <cell r="D22">
            <v>10402</v>
          </cell>
          <cell r="E22" t="str">
            <v>Ronald Jager Teammanager bedrijfsvoering</v>
          </cell>
        </row>
        <row r="23">
          <cell r="A23" t="str">
            <v>6010338011U</v>
          </cell>
          <cell r="B23">
            <v>10</v>
          </cell>
          <cell r="C23" t="str">
            <v>10251 Henriette Wulfsen medew. schade en verzekeringen</v>
          </cell>
          <cell r="D23">
            <v>10251</v>
          </cell>
          <cell r="E23" t="str">
            <v>Henriette Wulfsen medew. schade en verzekeringen</v>
          </cell>
        </row>
        <row r="24">
          <cell r="A24" t="str">
            <v>6010338012U</v>
          </cell>
          <cell r="B24">
            <v>10</v>
          </cell>
          <cell r="C24" t="str">
            <v>10240 Karin Herder Juridisch adviseur</v>
          </cell>
          <cell r="D24">
            <v>10240</v>
          </cell>
          <cell r="E24" t="str">
            <v>Karin Herder Juridisch adviseur</v>
          </cell>
        </row>
        <row r="25">
          <cell r="A25" t="str">
            <v>6010338104U</v>
          </cell>
          <cell r="B25">
            <v>10</v>
          </cell>
          <cell r="C25" t="str">
            <v>10101 Bjørn van den Brink Directeur-secretaris</v>
          </cell>
          <cell r="D25">
            <v>10101</v>
          </cell>
          <cell r="E25" t="str">
            <v>Bjørn van den Brink Directeur-secretaris</v>
          </cell>
        </row>
        <row r="26">
          <cell r="A26" t="str">
            <v>6010338121U</v>
          </cell>
          <cell r="B26">
            <v>10</v>
          </cell>
          <cell r="C26" t="str">
            <v>10230 Miranda van den Brom Bestuursondersteuner</v>
          </cell>
          <cell r="D26">
            <v>10230</v>
          </cell>
          <cell r="E26" t="str">
            <v>Miranda van den Brom Bestuursondersteuner</v>
          </cell>
        </row>
        <row r="27">
          <cell r="A27" t="str">
            <v>6010338174U</v>
          </cell>
          <cell r="B27">
            <v>10</v>
          </cell>
          <cell r="C27" t="str">
            <v>10230 Miranda van den Brom Bestuursondersteuner</v>
          </cell>
          <cell r="D27">
            <v>10230</v>
          </cell>
          <cell r="E27" t="str">
            <v>Miranda van den Brom Bestuursondersteuner</v>
          </cell>
        </row>
        <row r="28">
          <cell r="A28" t="str">
            <v>6010343400I</v>
          </cell>
          <cell r="B28">
            <v>10</v>
          </cell>
          <cell r="C28" t="str">
            <v>10230 Miranda van den Brom Bestuursondersteuner</v>
          </cell>
          <cell r="D28">
            <v>10230</v>
          </cell>
          <cell r="E28" t="str">
            <v>Miranda van den Brom Bestuursondersteuner</v>
          </cell>
        </row>
        <row r="29">
          <cell r="A29" t="str">
            <v>6010343800U</v>
          </cell>
          <cell r="B29">
            <v>10</v>
          </cell>
          <cell r="C29" t="str">
            <v>10230 Miranda van den Brom Bestuursondersteuner</v>
          </cell>
          <cell r="D29">
            <v>10230</v>
          </cell>
          <cell r="E29" t="str">
            <v>Miranda van den Brom Bestuursondersteuner</v>
          </cell>
        </row>
        <row r="30">
          <cell r="A30" t="str">
            <v>6010438000U</v>
          </cell>
          <cell r="B30">
            <v>10</v>
          </cell>
          <cell r="C30" t="str">
            <v>10102 Ina Schutte Griffie</v>
          </cell>
          <cell r="D30">
            <v>10102</v>
          </cell>
          <cell r="E30" t="str">
            <v>Ina Schutte Griffie</v>
          </cell>
        </row>
        <row r="31">
          <cell r="A31" t="str">
            <v>6010438104U</v>
          </cell>
          <cell r="B31">
            <v>10</v>
          </cell>
          <cell r="C31" t="str">
            <v>10102 Ina Schutte Griffie</v>
          </cell>
          <cell r="D31">
            <v>10102</v>
          </cell>
          <cell r="E31" t="str">
            <v>Ina Schutte Griffie</v>
          </cell>
        </row>
        <row r="32">
          <cell r="A32" t="str">
            <v>6010543201U</v>
          </cell>
          <cell r="B32">
            <v>10</v>
          </cell>
          <cell r="C32" t="str">
            <v>10304 Detlef Stolker Beleidsadv ruimtelijke ontwikkeling</v>
          </cell>
          <cell r="D32">
            <v>10304</v>
          </cell>
          <cell r="E32" t="str">
            <v>Detlef Stolker Beleidsadv ruimtelijke ontwikkeling</v>
          </cell>
        </row>
        <row r="33">
          <cell r="A33" t="str">
            <v>6010543601U</v>
          </cell>
          <cell r="B33">
            <v>10</v>
          </cell>
          <cell r="C33" t="str">
            <v>10101 Bjørn van den Brink Directeur-secretaris</v>
          </cell>
          <cell r="D33">
            <v>10101</v>
          </cell>
          <cell r="E33" t="str">
            <v>Bjørn van den Brink Directeur-secretaris</v>
          </cell>
        </row>
        <row r="34">
          <cell r="A34" t="str">
            <v>6010743601U</v>
          </cell>
          <cell r="B34">
            <v>10</v>
          </cell>
          <cell r="C34" t="str">
            <v>10101 Bjørn van den Brink Directeur-secretaris</v>
          </cell>
          <cell r="D34">
            <v>10101</v>
          </cell>
          <cell r="E34" t="str">
            <v>Bjørn van den Brink Directeur-secretaris</v>
          </cell>
        </row>
        <row r="35">
          <cell r="A35" t="str">
            <v>6010838115U</v>
          </cell>
          <cell r="B35">
            <v>10</v>
          </cell>
          <cell r="C35" t="str">
            <v>10402 Ronald Jager Teammanager bedrijfsvoering</v>
          </cell>
          <cell r="D35">
            <v>10402</v>
          </cell>
          <cell r="E35" t="str">
            <v>Ronald Jager Teammanager bedrijfsvoering</v>
          </cell>
        </row>
        <row r="36">
          <cell r="A36" t="str">
            <v>6010938000U</v>
          </cell>
          <cell r="B36">
            <v>10</v>
          </cell>
          <cell r="C36" t="str">
            <v>10101 Bjørn van den Brink Directeur-secretaris</v>
          </cell>
          <cell r="D36">
            <v>10101</v>
          </cell>
          <cell r="E36" t="str">
            <v>Bjørn van den Brink Directeur-secretaris</v>
          </cell>
        </row>
        <row r="37">
          <cell r="A37" t="str">
            <v>6011071101I</v>
          </cell>
          <cell r="B37">
            <v>10</v>
          </cell>
          <cell r="C37" t="str">
            <v>10203 Jeanet Meesen Financieel beheer</v>
          </cell>
          <cell r="D37">
            <v>10203</v>
          </cell>
          <cell r="E37" t="str">
            <v>Jeanet Meesen Financieel beheer</v>
          </cell>
        </row>
        <row r="38">
          <cell r="A38" t="str">
            <v>6011071101U</v>
          </cell>
          <cell r="B38">
            <v>10</v>
          </cell>
          <cell r="C38" t="str">
            <v>10203 Jeanet Meesen Financieel beheer</v>
          </cell>
          <cell r="D38">
            <v>10203</v>
          </cell>
          <cell r="E38" t="str">
            <v>Jeanet Meesen Financieel beheer</v>
          </cell>
        </row>
        <row r="39">
          <cell r="A39" t="str">
            <v>6011071102I</v>
          </cell>
          <cell r="B39">
            <v>10</v>
          </cell>
          <cell r="C39" t="str">
            <v>10203 Jeanet Meesen Financieel beheer</v>
          </cell>
          <cell r="D39">
            <v>10203</v>
          </cell>
          <cell r="E39" t="str">
            <v>Jeanet Meesen Financieel beheer</v>
          </cell>
        </row>
        <row r="40">
          <cell r="A40" t="str">
            <v>6011071102U</v>
          </cell>
          <cell r="B40">
            <v>10</v>
          </cell>
          <cell r="C40" t="str">
            <v>10203 Jeanet Meesen Financieel beheer</v>
          </cell>
          <cell r="D40">
            <v>10203</v>
          </cell>
          <cell r="E40" t="str">
            <v>Jeanet Meesen Financieel beheer</v>
          </cell>
        </row>
        <row r="41">
          <cell r="A41" t="str">
            <v>6011071105I</v>
          </cell>
          <cell r="B41">
            <v>10</v>
          </cell>
          <cell r="C41" t="str">
            <v>10203 Jeanet Meesen Financieel beheer</v>
          </cell>
          <cell r="D41">
            <v>10203</v>
          </cell>
          <cell r="E41" t="str">
            <v>Jeanet Meesen Financieel beheer</v>
          </cell>
        </row>
        <row r="42">
          <cell r="A42" t="str">
            <v>6011071106I</v>
          </cell>
          <cell r="B42">
            <v>10</v>
          </cell>
          <cell r="C42" t="str">
            <v>10203 Jeanet Meesen Financieel beheer</v>
          </cell>
          <cell r="D42">
            <v>10203</v>
          </cell>
          <cell r="E42" t="str">
            <v>Jeanet Meesen Financieel beheer</v>
          </cell>
        </row>
        <row r="43">
          <cell r="A43" t="str">
            <v>6011071106U</v>
          </cell>
          <cell r="B43">
            <v>10</v>
          </cell>
          <cell r="C43" t="str">
            <v>10203 Jeanet Meesen Financieel beheer</v>
          </cell>
          <cell r="D43">
            <v>10203</v>
          </cell>
          <cell r="E43" t="str">
            <v>Jeanet Meesen Financieel beheer</v>
          </cell>
        </row>
        <row r="44">
          <cell r="A44" t="str">
            <v>6011071107I</v>
          </cell>
          <cell r="B44">
            <v>10</v>
          </cell>
          <cell r="C44" t="str">
            <v>10203 Jeanet Meesen Financieel beheer</v>
          </cell>
          <cell r="D44">
            <v>10203</v>
          </cell>
          <cell r="E44" t="str">
            <v>Jeanet Meesen Financieel beheer</v>
          </cell>
        </row>
        <row r="45">
          <cell r="A45" t="str">
            <v>6011071107U</v>
          </cell>
          <cell r="B45">
            <v>10</v>
          </cell>
          <cell r="C45" t="str">
            <v>10203 Jeanet Meesen Financieel beheer</v>
          </cell>
          <cell r="D45">
            <v>10203</v>
          </cell>
          <cell r="E45" t="str">
            <v>Jeanet Meesen Financieel beheer</v>
          </cell>
        </row>
        <row r="46">
          <cell r="A46" t="str">
            <v>6011071108I</v>
          </cell>
          <cell r="B46">
            <v>10</v>
          </cell>
          <cell r="C46" t="str">
            <v>10203 Jeanet Meesen Financieel beheer</v>
          </cell>
          <cell r="D46">
            <v>10203</v>
          </cell>
          <cell r="E46" t="str">
            <v>Jeanet Meesen Financieel beheer</v>
          </cell>
        </row>
        <row r="47">
          <cell r="A47" t="str">
            <v>6011071108U</v>
          </cell>
          <cell r="B47">
            <v>10</v>
          </cell>
          <cell r="C47" t="str">
            <v>10203 Jeanet Meesen Financieel beheer</v>
          </cell>
          <cell r="D47">
            <v>10203</v>
          </cell>
          <cell r="E47" t="str">
            <v>Jeanet Meesen Financieel beheer</v>
          </cell>
        </row>
        <row r="48">
          <cell r="A48" t="str">
            <v>6011071114U</v>
          </cell>
          <cell r="B48">
            <v>10</v>
          </cell>
          <cell r="C48" t="str">
            <v>10203 Jeanet Meesen Financieel beheer</v>
          </cell>
          <cell r="D48">
            <v>10203</v>
          </cell>
          <cell r="E48" t="str">
            <v>Jeanet Meesen Financieel beheer</v>
          </cell>
        </row>
        <row r="49">
          <cell r="A49" t="str">
            <v>6011071128I</v>
          </cell>
          <cell r="B49">
            <v>10</v>
          </cell>
          <cell r="C49" t="str">
            <v>10203 Jeanet Meesen Financieel beheer</v>
          </cell>
          <cell r="D49">
            <v>10203</v>
          </cell>
          <cell r="E49" t="str">
            <v>Jeanet Meesen Financieel beheer</v>
          </cell>
        </row>
        <row r="50">
          <cell r="A50" t="str">
            <v>6011071128U</v>
          </cell>
          <cell r="B50">
            <v>10</v>
          </cell>
          <cell r="C50" t="str">
            <v>10203 Jeanet Meesen Financieel beheer</v>
          </cell>
          <cell r="D50">
            <v>10203</v>
          </cell>
          <cell r="E50" t="str">
            <v>Jeanet Meesen Financieel beheer</v>
          </cell>
        </row>
        <row r="51">
          <cell r="A51" t="str">
            <v>6011071129U</v>
          </cell>
          <cell r="B51">
            <v>10</v>
          </cell>
          <cell r="C51" t="str">
            <v>10203 Jeanet Meesen Financieel beheer</v>
          </cell>
          <cell r="D51">
            <v>10203</v>
          </cell>
          <cell r="E51" t="str">
            <v>Jeanet Meesen Financieel beheer</v>
          </cell>
        </row>
        <row r="52">
          <cell r="A52" t="str">
            <v>6011071130I</v>
          </cell>
          <cell r="B52">
            <v>10</v>
          </cell>
          <cell r="C52" t="str">
            <v>10203 Jeanet Meesen Financieel beheer</v>
          </cell>
          <cell r="D52">
            <v>10203</v>
          </cell>
          <cell r="E52" t="str">
            <v>Jeanet Meesen Financieel beheer</v>
          </cell>
        </row>
        <row r="53">
          <cell r="A53" t="str">
            <v>6011071130U</v>
          </cell>
          <cell r="B53">
            <v>10</v>
          </cell>
          <cell r="C53" t="str">
            <v>10203 Jeanet Meesen Financieel beheer</v>
          </cell>
          <cell r="D53">
            <v>10203</v>
          </cell>
          <cell r="E53" t="str">
            <v>Jeanet Meesen Financieel beheer</v>
          </cell>
        </row>
        <row r="54">
          <cell r="A54" t="str">
            <v>6011071131I</v>
          </cell>
          <cell r="B54">
            <v>10</v>
          </cell>
          <cell r="C54" t="str">
            <v>10203 Jeanet Meesen Financieel beheer</v>
          </cell>
          <cell r="D54">
            <v>10203</v>
          </cell>
          <cell r="E54" t="str">
            <v>Jeanet Meesen Financieel beheer</v>
          </cell>
        </row>
        <row r="55">
          <cell r="A55" t="str">
            <v>6011071131U</v>
          </cell>
          <cell r="B55">
            <v>10</v>
          </cell>
          <cell r="C55" t="str">
            <v>10203 Jeanet Meesen Financieel beheer</v>
          </cell>
          <cell r="D55">
            <v>10203</v>
          </cell>
          <cell r="E55" t="str">
            <v>Jeanet Meesen Financieel beheer</v>
          </cell>
        </row>
        <row r="56">
          <cell r="A56" t="str">
            <v>6011071133I</v>
          </cell>
          <cell r="B56">
            <v>10</v>
          </cell>
          <cell r="C56" t="str">
            <v>10203 Jeanet Meesen Financieel beheer</v>
          </cell>
          <cell r="D56">
            <v>10203</v>
          </cell>
          <cell r="E56" t="str">
            <v>Jeanet Meesen Financieel beheer</v>
          </cell>
        </row>
        <row r="57">
          <cell r="A57" t="str">
            <v>6011071176I</v>
          </cell>
          <cell r="B57">
            <v>10</v>
          </cell>
          <cell r="C57" t="str">
            <v>10203 Jeanet Meesen Financieel beheer</v>
          </cell>
          <cell r="D57">
            <v>10203</v>
          </cell>
          <cell r="E57" t="str">
            <v>Jeanet Meesen Financieel beheer</v>
          </cell>
        </row>
        <row r="58">
          <cell r="A58" t="str">
            <v>6011071176U</v>
          </cell>
          <cell r="B58">
            <v>10</v>
          </cell>
          <cell r="C58" t="str">
            <v>10203 Jeanet Meesen Financieel beheer</v>
          </cell>
          <cell r="D58">
            <v>10203</v>
          </cell>
          <cell r="E58" t="str">
            <v>Jeanet Meesen Financieel beheer</v>
          </cell>
        </row>
        <row r="59">
          <cell r="A59" t="str">
            <v>6011071190I</v>
          </cell>
          <cell r="B59">
            <v>10</v>
          </cell>
          <cell r="C59" t="str">
            <v>10203 Jeanet Meesen Financieel beheer</v>
          </cell>
          <cell r="D59">
            <v>10203</v>
          </cell>
          <cell r="E59" t="str">
            <v>Jeanet Meesen Financieel beheer</v>
          </cell>
        </row>
        <row r="60">
          <cell r="A60" t="str">
            <v>6011071190U</v>
          </cell>
          <cell r="B60">
            <v>10</v>
          </cell>
          <cell r="C60" t="str">
            <v>10203 Jeanet Meesen Financieel beheer</v>
          </cell>
          <cell r="D60">
            <v>10203</v>
          </cell>
          <cell r="E60" t="str">
            <v>Jeanet Meesen Financieel beheer</v>
          </cell>
        </row>
        <row r="61">
          <cell r="A61" t="str">
            <v>6011071191U</v>
          </cell>
          <cell r="B61">
            <v>10</v>
          </cell>
          <cell r="C61" t="str">
            <v>10203 Jeanet Meesen Financieel beheer</v>
          </cell>
          <cell r="D61">
            <v>10203</v>
          </cell>
          <cell r="E61" t="str">
            <v>Jeanet Meesen Financieel beheer</v>
          </cell>
        </row>
        <row r="62">
          <cell r="A62" t="str">
            <v>6011071338I</v>
          </cell>
          <cell r="B62">
            <v>10</v>
          </cell>
          <cell r="C62" t="str">
            <v>10203 Jeanet Meesen Financieel beheer</v>
          </cell>
          <cell r="D62">
            <v>10203</v>
          </cell>
          <cell r="E62" t="str">
            <v>Jeanet Meesen Financieel beheer</v>
          </cell>
        </row>
        <row r="63">
          <cell r="A63" t="str">
            <v>6011071338U</v>
          </cell>
          <cell r="B63">
            <v>10</v>
          </cell>
          <cell r="C63" t="str">
            <v>10203 Jeanet Meesen Financieel beheer</v>
          </cell>
          <cell r="D63">
            <v>10203</v>
          </cell>
          <cell r="E63" t="str">
            <v>Jeanet Meesen Financieel beheer</v>
          </cell>
        </row>
        <row r="64">
          <cell r="A64" t="str">
            <v>6011171101I</v>
          </cell>
          <cell r="B64">
            <v>10</v>
          </cell>
          <cell r="C64" t="str">
            <v>10203 Jeanet Meesen Financieel beheer</v>
          </cell>
          <cell r="D64">
            <v>10203</v>
          </cell>
          <cell r="E64" t="str">
            <v>Jeanet Meesen Financieel beheer</v>
          </cell>
        </row>
        <row r="65">
          <cell r="A65" t="str">
            <v>6011171106I</v>
          </cell>
          <cell r="B65">
            <v>10</v>
          </cell>
          <cell r="C65" t="str">
            <v>10203 Jeanet Meesen Financieel beheer</v>
          </cell>
          <cell r="D65">
            <v>10203</v>
          </cell>
          <cell r="E65" t="str">
            <v>Jeanet Meesen Financieel beheer</v>
          </cell>
        </row>
        <row r="66">
          <cell r="A66" t="str">
            <v>6011171107I</v>
          </cell>
          <cell r="B66">
            <v>10</v>
          </cell>
          <cell r="C66" t="str">
            <v>10203 Jeanet Meesen Financieel beheer</v>
          </cell>
          <cell r="D66">
            <v>10203</v>
          </cell>
          <cell r="E66" t="str">
            <v>Jeanet Meesen Financieel beheer</v>
          </cell>
        </row>
        <row r="67">
          <cell r="A67" t="str">
            <v>6011171130I</v>
          </cell>
          <cell r="B67">
            <v>10</v>
          </cell>
          <cell r="C67" t="str">
            <v>10203 Jeanet Meesen Financieel beheer</v>
          </cell>
          <cell r="D67">
            <v>10203</v>
          </cell>
          <cell r="E67" t="str">
            <v>Jeanet Meesen Financieel beheer</v>
          </cell>
        </row>
        <row r="68">
          <cell r="A68" t="str">
            <v>6011171130U</v>
          </cell>
          <cell r="B68">
            <v>10</v>
          </cell>
          <cell r="C68" t="str">
            <v>10203 Jeanet Meesen Financieel beheer</v>
          </cell>
          <cell r="D68">
            <v>10203</v>
          </cell>
          <cell r="E68" t="str">
            <v>Jeanet Meesen Financieel beheer</v>
          </cell>
        </row>
        <row r="69">
          <cell r="A69" t="str">
            <v>6011171131I</v>
          </cell>
          <cell r="B69">
            <v>10</v>
          </cell>
          <cell r="C69" t="str">
            <v>10203 Jeanet Meesen Financieel beheer</v>
          </cell>
          <cell r="D69">
            <v>10203</v>
          </cell>
          <cell r="E69" t="str">
            <v>Jeanet Meesen Financieel beheer</v>
          </cell>
        </row>
        <row r="70">
          <cell r="A70" t="str">
            <v>6011171190I</v>
          </cell>
          <cell r="B70">
            <v>10</v>
          </cell>
          <cell r="C70" t="str">
            <v>10203 Jeanet Meesen Financieel beheer</v>
          </cell>
          <cell r="D70">
            <v>10203</v>
          </cell>
          <cell r="E70" t="str">
            <v>Jeanet Meesen Financieel beheer</v>
          </cell>
        </row>
        <row r="71">
          <cell r="A71" t="str">
            <v>6011171190U</v>
          </cell>
          <cell r="B71">
            <v>10</v>
          </cell>
          <cell r="C71" t="str">
            <v>10203 Jeanet Meesen Financieel beheer</v>
          </cell>
          <cell r="D71">
            <v>10203</v>
          </cell>
          <cell r="E71" t="str">
            <v>Jeanet Meesen Financieel beheer</v>
          </cell>
        </row>
        <row r="72">
          <cell r="A72" t="str">
            <v>6011171338I</v>
          </cell>
          <cell r="B72">
            <v>10</v>
          </cell>
          <cell r="C72" t="str">
            <v>10203 Jeanet Meesen Financieel beheer</v>
          </cell>
          <cell r="D72">
            <v>10203</v>
          </cell>
          <cell r="E72" t="str">
            <v>Jeanet Meesen Financieel beheer</v>
          </cell>
        </row>
        <row r="73">
          <cell r="A73" t="str">
            <v>6011271101I</v>
          </cell>
          <cell r="B73">
            <v>10</v>
          </cell>
          <cell r="C73" t="str">
            <v>10203 Jeanet Meesen Financieel beheer</v>
          </cell>
          <cell r="D73">
            <v>10203</v>
          </cell>
          <cell r="E73" t="str">
            <v>Jeanet Meesen Financieel beheer</v>
          </cell>
        </row>
        <row r="74">
          <cell r="A74" t="str">
            <v>6011271101U</v>
          </cell>
          <cell r="B74">
            <v>10</v>
          </cell>
          <cell r="C74" t="str">
            <v>10203 Jeanet Meesen Financieel beheer</v>
          </cell>
          <cell r="D74">
            <v>10203</v>
          </cell>
          <cell r="E74" t="str">
            <v>Jeanet Meesen Financieel beheer</v>
          </cell>
        </row>
        <row r="75">
          <cell r="A75" t="str">
            <v>6011271102I</v>
          </cell>
          <cell r="B75">
            <v>10</v>
          </cell>
          <cell r="C75" t="str">
            <v>10203 Jeanet Meesen Financieel beheer</v>
          </cell>
          <cell r="D75">
            <v>10203</v>
          </cell>
          <cell r="E75" t="str">
            <v>Jeanet Meesen Financieel beheer</v>
          </cell>
        </row>
        <row r="76">
          <cell r="A76" t="str">
            <v>6011271102U</v>
          </cell>
          <cell r="B76">
            <v>10</v>
          </cell>
          <cell r="C76" t="str">
            <v>10203 Jeanet Meesen Financieel beheer</v>
          </cell>
          <cell r="D76">
            <v>10203</v>
          </cell>
          <cell r="E76" t="str">
            <v>Jeanet Meesen Financieel beheer</v>
          </cell>
        </row>
        <row r="77">
          <cell r="A77" t="str">
            <v>6011271105I</v>
          </cell>
          <cell r="B77">
            <v>10</v>
          </cell>
          <cell r="C77" t="str">
            <v>10203 Jeanet Meesen Financieel beheer</v>
          </cell>
          <cell r="D77">
            <v>10203</v>
          </cell>
          <cell r="E77" t="str">
            <v>Jeanet Meesen Financieel beheer</v>
          </cell>
        </row>
        <row r="78">
          <cell r="A78" t="str">
            <v>6011271106I</v>
          </cell>
          <cell r="B78">
            <v>10</v>
          </cell>
          <cell r="C78" t="str">
            <v>10203 Jeanet Meesen Financieel beheer</v>
          </cell>
          <cell r="D78">
            <v>10203</v>
          </cell>
          <cell r="E78" t="str">
            <v>Jeanet Meesen Financieel beheer</v>
          </cell>
        </row>
        <row r="79">
          <cell r="A79" t="str">
            <v>6011271106U</v>
          </cell>
          <cell r="B79">
            <v>10</v>
          </cell>
          <cell r="C79" t="str">
            <v>10203 Jeanet Meesen Financieel beheer</v>
          </cell>
          <cell r="D79">
            <v>10203</v>
          </cell>
          <cell r="E79" t="str">
            <v>Jeanet Meesen Financieel beheer</v>
          </cell>
        </row>
        <row r="80">
          <cell r="A80" t="str">
            <v>6011271107I</v>
          </cell>
          <cell r="B80">
            <v>10</v>
          </cell>
          <cell r="C80" t="str">
            <v>10203 Jeanet Meesen Financieel beheer</v>
          </cell>
          <cell r="D80">
            <v>10203</v>
          </cell>
          <cell r="E80" t="str">
            <v>Jeanet Meesen Financieel beheer</v>
          </cell>
        </row>
        <row r="81">
          <cell r="A81" t="str">
            <v>6011271107U</v>
          </cell>
          <cell r="B81">
            <v>10</v>
          </cell>
          <cell r="C81" t="str">
            <v>10203 Jeanet Meesen Financieel beheer</v>
          </cell>
          <cell r="D81">
            <v>10203</v>
          </cell>
          <cell r="E81" t="str">
            <v>Jeanet Meesen Financieel beheer</v>
          </cell>
        </row>
        <row r="82">
          <cell r="A82" t="str">
            <v>6011271108I</v>
          </cell>
          <cell r="B82">
            <v>10</v>
          </cell>
          <cell r="C82" t="str">
            <v>10203 Jeanet Meesen Financieel beheer</v>
          </cell>
          <cell r="D82">
            <v>10203</v>
          </cell>
          <cell r="E82" t="str">
            <v>Jeanet Meesen Financieel beheer</v>
          </cell>
        </row>
        <row r="83">
          <cell r="A83" t="str">
            <v>6011271114I</v>
          </cell>
          <cell r="B83">
            <v>10</v>
          </cell>
          <cell r="C83" t="str">
            <v>10203 Jeanet Meesen Financieel beheer</v>
          </cell>
          <cell r="D83">
            <v>10203</v>
          </cell>
          <cell r="E83" t="str">
            <v>Jeanet Meesen Financieel beheer</v>
          </cell>
        </row>
        <row r="84">
          <cell r="A84" t="str">
            <v>6011271114U</v>
          </cell>
          <cell r="B84">
            <v>10</v>
          </cell>
          <cell r="C84" t="str">
            <v>10203 Jeanet Meesen Financieel beheer</v>
          </cell>
          <cell r="D84">
            <v>10203</v>
          </cell>
          <cell r="E84" t="str">
            <v>Jeanet Meesen Financieel beheer</v>
          </cell>
        </row>
        <row r="85">
          <cell r="A85" t="str">
            <v>6011271128I</v>
          </cell>
          <cell r="B85">
            <v>10</v>
          </cell>
          <cell r="C85" t="str">
            <v>10203 Jeanet Meesen Financieel beheer</v>
          </cell>
          <cell r="D85">
            <v>10203</v>
          </cell>
          <cell r="E85" t="str">
            <v>Jeanet Meesen Financieel beheer</v>
          </cell>
        </row>
        <row r="86">
          <cell r="A86" t="str">
            <v>6011271128U</v>
          </cell>
          <cell r="B86">
            <v>10</v>
          </cell>
          <cell r="C86" t="str">
            <v>10203 Jeanet Meesen Financieel beheer</v>
          </cell>
          <cell r="D86">
            <v>10203</v>
          </cell>
          <cell r="E86" t="str">
            <v>Jeanet Meesen Financieel beheer</v>
          </cell>
        </row>
        <row r="87">
          <cell r="A87" t="str">
            <v>6011271129I</v>
          </cell>
          <cell r="B87">
            <v>10</v>
          </cell>
          <cell r="C87" t="str">
            <v>10203 Jeanet Meesen Financieel beheer</v>
          </cell>
          <cell r="D87">
            <v>10203</v>
          </cell>
          <cell r="E87" t="str">
            <v>Jeanet Meesen Financieel beheer</v>
          </cell>
        </row>
        <row r="88">
          <cell r="A88" t="str">
            <v>6011271129U</v>
          </cell>
          <cell r="B88">
            <v>10</v>
          </cell>
          <cell r="C88" t="str">
            <v>10203 Jeanet Meesen Financieel beheer</v>
          </cell>
          <cell r="D88">
            <v>10203</v>
          </cell>
          <cell r="E88" t="str">
            <v>Jeanet Meesen Financieel beheer</v>
          </cell>
        </row>
        <row r="89">
          <cell r="A89" t="str">
            <v>6011271130I</v>
          </cell>
          <cell r="B89">
            <v>10</v>
          </cell>
          <cell r="C89" t="str">
            <v>10203 Jeanet Meesen Financieel beheer</v>
          </cell>
          <cell r="D89">
            <v>10203</v>
          </cell>
          <cell r="E89" t="str">
            <v>Jeanet Meesen Financieel beheer</v>
          </cell>
        </row>
        <row r="90">
          <cell r="A90" t="str">
            <v>6011271130U</v>
          </cell>
          <cell r="B90">
            <v>10</v>
          </cell>
          <cell r="C90" t="str">
            <v>10203 Jeanet Meesen Financieel beheer</v>
          </cell>
          <cell r="D90">
            <v>10203</v>
          </cell>
          <cell r="E90" t="str">
            <v>Jeanet Meesen Financieel beheer</v>
          </cell>
        </row>
        <row r="91">
          <cell r="A91" t="str">
            <v>6011271131I</v>
          </cell>
          <cell r="B91">
            <v>10</v>
          </cell>
          <cell r="C91" t="str">
            <v>10203 Jeanet Meesen Financieel beheer</v>
          </cell>
          <cell r="D91">
            <v>10203</v>
          </cell>
          <cell r="E91" t="str">
            <v>Jeanet Meesen Financieel beheer</v>
          </cell>
        </row>
        <row r="92">
          <cell r="A92" t="str">
            <v>6011271131U</v>
          </cell>
          <cell r="B92">
            <v>10</v>
          </cell>
          <cell r="C92" t="str">
            <v>10203 Jeanet Meesen Financieel beheer</v>
          </cell>
          <cell r="D92">
            <v>10203</v>
          </cell>
          <cell r="E92" t="str">
            <v>Jeanet Meesen Financieel beheer</v>
          </cell>
        </row>
        <row r="93">
          <cell r="A93" t="str">
            <v>6011271132I</v>
          </cell>
          <cell r="B93">
            <v>10</v>
          </cell>
          <cell r="C93" t="str">
            <v>10203 Jeanet Meesen Financieel beheer</v>
          </cell>
          <cell r="D93">
            <v>10203</v>
          </cell>
          <cell r="E93" t="str">
            <v>Jeanet Meesen Financieel beheer</v>
          </cell>
        </row>
        <row r="94">
          <cell r="A94" t="str">
            <v>6011271132U</v>
          </cell>
          <cell r="B94">
            <v>10</v>
          </cell>
          <cell r="C94" t="str">
            <v>10203 Jeanet Meesen Financieel beheer</v>
          </cell>
          <cell r="D94">
            <v>10203</v>
          </cell>
          <cell r="E94" t="str">
            <v>Jeanet Meesen Financieel beheer</v>
          </cell>
        </row>
        <row r="95">
          <cell r="A95" t="str">
            <v>6011271133I</v>
          </cell>
          <cell r="B95">
            <v>10</v>
          </cell>
          <cell r="C95" t="str">
            <v>10203 Jeanet Meesen Financieel beheer</v>
          </cell>
          <cell r="D95">
            <v>10203</v>
          </cell>
          <cell r="E95" t="str">
            <v>Jeanet Meesen Financieel beheer</v>
          </cell>
        </row>
        <row r="96">
          <cell r="A96" t="str">
            <v>6011271133U</v>
          </cell>
          <cell r="B96">
            <v>10</v>
          </cell>
          <cell r="C96" t="str">
            <v>10203 Jeanet Meesen Financieel beheer</v>
          </cell>
          <cell r="D96">
            <v>10203</v>
          </cell>
          <cell r="E96" t="str">
            <v>Jeanet Meesen Financieel beheer</v>
          </cell>
        </row>
        <row r="97">
          <cell r="A97" t="str">
            <v>6011271190I</v>
          </cell>
          <cell r="B97">
            <v>10</v>
          </cell>
          <cell r="C97" t="str">
            <v>10203 Jeanet Meesen Financieel beheer</v>
          </cell>
          <cell r="D97">
            <v>10203</v>
          </cell>
          <cell r="E97" t="str">
            <v>Jeanet Meesen Financieel beheer</v>
          </cell>
        </row>
        <row r="98">
          <cell r="A98" t="str">
            <v>6011271338I</v>
          </cell>
          <cell r="B98">
            <v>10</v>
          </cell>
          <cell r="C98" t="str">
            <v>10203 Jeanet Meesen Financieel beheer</v>
          </cell>
          <cell r="D98">
            <v>10203</v>
          </cell>
          <cell r="E98" t="str">
            <v>Jeanet Meesen Financieel beheer</v>
          </cell>
        </row>
        <row r="99">
          <cell r="A99" t="str">
            <v>6011371101I</v>
          </cell>
          <cell r="B99">
            <v>10</v>
          </cell>
          <cell r="C99" t="str">
            <v>10203 Jeanet Meesen Financieel beheer</v>
          </cell>
          <cell r="D99">
            <v>10203</v>
          </cell>
          <cell r="E99" t="str">
            <v>Jeanet Meesen Financieel beheer</v>
          </cell>
        </row>
        <row r="100">
          <cell r="A100" t="str">
            <v>6011371101U</v>
          </cell>
          <cell r="B100">
            <v>10</v>
          </cell>
          <cell r="C100" t="str">
            <v>10203 Jeanet Meesen Financieel beheer</v>
          </cell>
          <cell r="D100">
            <v>10203</v>
          </cell>
          <cell r="E100" t="str">
            <v>Jeanet Meesen Financieel beheer</v>
          </cell>
        </row>
        <row r="101">
          <cell r="A101" t="str">
            <v>6011371103I</v>
          </cell>
          <cell r="B101">
            <v>10</v>
          </cell>
          <cell r="C101" t="str">
            <v>10203 Jeanet Meesen Financieel beheer</v>
          </cell>
          <cell r="D101">
            <v>10203</v>
          </cell>
          <cell r="E101" t="str">
            <v>Jeanet Meesen Financieel beheer</v>
          </cell>
        </row>
        <row r="102">
          <cell r="A102" t="str">
            <v>6011371103U</v>
          </cell>
          <cell r="B102">
            <v>10</v>
          </cell>
          <cell r="C102" t="str">
            <v>10203 Jeanet Meesen Financieel beheer</v>
          </cell>
          <cell r="D102">
            <v>10203</v>
          </cell>
          <cell r="E102" t="str">
            <v>Jeanet Meesen Financieel beheer</v>
          </cell>
        </row>
        <row r="103">
          <cell r="A103" t="str">
            <v>6011371105I</v>
          </cell>
          <cell r="B103">
            <v>10</v>
          </cell>
          <cell r="C103" t="str">
            <v>10203 Jeanet Meesen Financieel beheer</v>
          </cell>
          <cell r="D103">
            <v>10203</v>
          </cell>
          <cell r="E103" t="str">
            <v>Jeanet Meesen Financieel beheer</v>
          </cell>
        </row>
        <row r="104">
          <cell r="A104" t="str">
            <v>6011371106I</v>
          </cell>
          <cell r="B104">
            <v>10</v>
          </cell>
          <cell r="C104" t="str">
            <v>10203 Jeanet Meesen Financieel beheer</v>
          </cell>
          <cell r="D104">
            <v>10203</v>
          </cell>
          <cell r="E104" t="str">
            <v>Jeanet Meesen Financieel beheer</v>
          </cell>
        </row>
        <row r="105">
          <cell r="A105" t="str">
            <v>6011371107I</v>
          </cell>
          <cell r="B105">
            <v>10</v>
          </cell>
          <cell r="C105" t="str">
            <v>10203 Jeanet Meesen Financieel beheer</v>
          </cell>
          <cell r="D105">
            <v>10203</v>
          </cell>
          <cell r="E105" t="str">
            <v>Jeanet Meesen Financieel beheer</v>
          </cell>
        </row>
        <row r="106">
          <cell r="A106" t="str">
            <v>6011371107U</v>
          </cell>
          <cell r="B106">
            <v>10</v>
          </cell>
          <cell r="C106" t="str">
            <v>10203 Jeanet Meesen Financieel beheer</v>
          </cell>
          <cell r="D106">
            <v>10203</v>
          </cell>
          <cell r="E106" t="str">
            <v>Jeanet Meesen Financieel beheer</v>
          </cell>
        </row>
        <row r="107">
          <cell r="A107" t="str">
            <v>6011371129I</v>
          </cell>
          <cell r="B107">
            <v>10</v>
          </cell>
          <cell r="C107" t="str">
            <v>10203 Jeanet Meesen Financieel beheer</v>
          </cell>
          <cell r="D107">
            <v>10203</v>
          </cell>
          <cell r="E107" t="str">
            <v>Jeanet Meesen Financieel beheer</v>
          </cell>
        </row>
        <row r="108">
          <cell r="A108" t="str">
            <v>6011371129U</v>
          </cell>
          <cell r="B108">
            <v>10</v>
          </cell>
          <cell r="C108" t="str">
            <v>10203 Jeanet Meesen Financieel beheer</v>
          </cell>
          <cell r="D108">
            <v>10203</v>
          </cell>
          <cell r="E108" t="str">
            <v>Jeanet Meesen Financieel beheer</v>
          </cell>
        </row>
        <row r="109">
          <cell r="A109" t="str">
            <v>6011371130I</v>
          </cell>
          <cell r="B109">
            <v>10</v>
          </cell>
          <cell r="C109" t="str">
            <v>10203 Jeanet Meesen Financieel beheer</v>
          </cell>
          <cell r="D109">
            <v>10203</v>
          </cell>
          <cell r="E109" t="str">
            <v>Jeanet Meesen Financieel beheer</v>
          </cell>
        </row>
        <row r="110">
          <cell r="A110" t="str">
            <v>6011371130U</v>
          </cell>
          <cell r="B110">
            <v>10</v>
          </cell>
          <cell r="C110" t="str">
            <v>10203 Jeanet Meesen Financieel beheer</v>
          </cell>
          <cell r="D110">
            <v>10203</v>
          </cell>
          <cell r="E110" t="str">
            <v>Jeanet Meesen Financieel beheer</v>
          </cell>
        </row>
        <row r="111">
          <cell r="A111" t="str">
            <v>6011371131I</v>
          </cell>
          <cell r="B111">
            <v>10</v>
          </cell>
          <cell r="C111" t="str">
            <v>10203 Jeanet Meesen Financieel beheer</v>
          </cell>
          <cell r="D111">
            <v>10203</v>
          </cell>
          <cell r="E111" t="str">
            <v>Jeanet Meesen Financieel beheer</v>
          </cell>
        </row>
        <row r="112">
          <cell r="A112" t="str">
            <v>6011371176I</v>
          </cell>
          <cell r="B112">
            <v>10</v>
          </cell>
          <cell r="C112" t="str">
            <v>10203 Jeanet Meesen Financieel beheer</v>
          </cell>
          <cell r="D112">
            <v>10203</v>
          </cell>
          <cell r="E112" t="str">
            <v>Jeanet Meesen Financieel beheer</v>
          </cell>
        </row>
        <row r="113">
          <cell r="A113" t="str">
            <v>6011371176U</v>
          </cell>
          <cell r="B113">
            <v>10</v>
          </cell>
          <cell r="C113" t="str">
            <v>10203 Jeanet Meesen Financieel beheer</v>
          </cell>
          <cell r="D113">
            <v>10203</v>
          </cell>
          <cell r="E113" t="str">
            <v>Jeanet Meesen Financieel beheer</v>
          </cell>
        </row>
        <row r="114">
          <cell r="A114" t="str">
            <v>6011371190I</v>
          </cell>
          <cell r="B114">
            <v>10</v>
          </cell>
          <cell r="C114" t="str">
            <v>10203 Jeanet Meesen Financieel beheer</v>
          </cell>
          <cell r="D114">
            <v>10203</v>
          </cell>
          <cell r="E114" t="str">
            <v>Jeanet Meesen Financieel beheer</v>
          </cell>
        </row>
        <row r="115">
          <cell r="A115" t="str">
            <v>6011371190U</v>
          </cell>
          <cell r="B115">
            <v>10</v>
          </cell>
          <cell r="C115" t="str">
            <v>10203 Jeanet Meesen Financieel beheer</v>
          </cell>
          <cell r="D115">
            <v>10203</v>
          </cell>
          <cell r="E115" t="str">
            <v>Jeanet Meesen Financieel beheer</v>
          </cell>
        </row>
        <row r="116">
          <cell r="A116" t="str">
            <v>6011371191I</v>
          </cell>
          <cell r="B116">
            <v>10</v>
          </cell>
          <cell r="C116" t="str">
            <v>10203 Jeanet Meesen Financieel beheer</v>
          </cell>
          <cell r="D116">
            <v>10203</v>
          </cell>
          <cell r="E116" t="str">
            <v>Jeanet Meesen Financieel beheer</v>
          </cell>
        </row>
        <row r="117">
          <cell r="A117" t="str">
            <v>6011371191U</v>
          </cell>
          <cell r="B117">
            <v>10</v>
          </cell>
          <cell r="C117" t="str">
            <v>10203 Jeanet Meesen Financieel beheer</v>
          </cell>
          <cell r="D117">
            <v>10203</v>
          </cell>
          <cell r="E117" t="str">
            <v>Jeanet Meesen Financieel beheer</v>
          </cell>
        </row>
        <row r="118">
          <cell r="A118" t="str">
            <v>6011371338I</v>
          </cell>
          <cell r="B118">
            <v>10</v>
          </cell>
          <cell r="C118" t="str">
            <v>10203 Jeanet Meesen Financieel beheer</v>
          </cell>
          <cell r="D118">
            <v>10203</v>
          </cell>
          <cell r="E118" t="str">
            <v>Jeanet Meesen Financieel beheer</v>
          </cell>
        </row>
        <row r="119">
          <cell r="A119" t="str">
            <v>6011471101I</v>
          </cell>
          <cell r="B119">
            <v>10</v>
          </cell>
          <cell r="C119" t="str">
            <v>10203 Jeanet Meesen Financieel beheer</v>
          </cell>
          <cell r="D119">
            <v>10203</v>
          </cell>
          <cell r="E119" t="str">
            <v>Jeanet Meesen Financieel beheer</v>
          </cell>
        </row>
        <row r="120">
          <cell r="A120" t="str">
            <v>6011471101U</v>
          </cell>
          <cell r="B120">
            <v>10</v>
          </cell>
          <cell r="C120" t="str">
            <v>10203 Jeanet Meesen Financieel beheer</v>
          </cell>
          <cell r="D120">
            <v>10203</v>
          </cell>
          <cell r="E120" t="str">
            <v>Jeanet Meesen Financieel beheer</v>
          </cell>
        </row>
        <row r="121">
          <cell r="A121" t="str">
            <v>6011471102I</v>
          </cell>
          <cell r="B121">
            <v>10</v>
          </cell>
          <cell r="C121" t="str">
            <v>10203 Jeanet Meesen Financieel beheer</v>
          </cell>
          <cell r="D121">
            <v>10203</v>
          </cell>
          <cell r="E121" t="str">
            <v>Jeanet Meesen Financieel beheer</v>
          </cell>
        </row>
        <row r="122">
          <cell r="A122" t="str">
            <v>6011471105I</v>
          </cell>
          <cell r="B122">
            <v>10</v>
          </cell>
          <cell r="C122" t="str">
            <v>10203 Jeanet Meesen Financieel beheer</v>
          </cell>
          <cell r="D122">
            <v>10203</v>
          </cell>
          <cell r="E122" t="str">
            <v>Jeanet Meesen Financieel beheer</v>
          </cell>
        </row>
        <row r="123">
          <cell r="A123" t="str">
            <v>6011471106I</v>
          </cell>
          <cell r="B123">
            <v>10</v>
          </cell>
          <cell r="C123" t="str">
            <v>10203 Jeanet Meesen Financieel beheer</v>
          </cell>
          <cell r="D123">
            <v>10203</v>
          </cell>
          <cell r="E123" t="str">
            <v>Jeanet Meesen Financieel beheer</v>
          </cell>
        </row>
        <row r="124">
          <cell r="A124" t="str">
            <v>6011471106U</v>
          </cell>
          <cell r="B124">
            <v>10</v>
          </cell>
          <cell r="C124" t="str">
            <v>10203 Jeanet Meesen Financieel beheer</v>
          </cell>
          <cell r="D124">
            <v>10203</v>
          </cell>
          <cell r="E124" t="str">
            <v>Jeanet Meesen Financieel beheer</v>
          </cell>
        </row>
        <row r="125">
          <cell r="A125" t="str">
            <v>6011471107I</v>
          </cell>
          <cell r="B125">
            <v>10</v>
          </cell>
          <cell r="C125" t="str">
            <v>10203 Jeanet Meesen Financieel beheer</v>
          </cell>
          <cell r="D125">
            <v>10203</v>
          </cell>
          <cell r="E125" t="str">
            <v>Jeanet Meesen Financieel beheer</v>
          </cell>
        </row>
        <row r="126">
          <cell r="A126" t="str">
            <v>6011471107U</v>
          </cell>
          <cell r="B126">
            <v>10</v>
          </cell>
          <cell r="C126" t="str">
            <v>10203 Jeanet Meesen Financieel beheer</v>
          </cell>
          <cell r="D126">
            <v>10203</v>
          </cell>
          <cell r="E126" t="str">
            <v>Jeanet Meesen Financieel beheer</v>
          </cell>
        </row>
        <row r="127">
          <cell r="A127" t="str">
            <v>6011471114I</v>
          </cell>
          <cell r="B127">
            <v>10</v>
          </cell>
          <cell r="C127" t="str">
            <v>10203 Jeanet Meesen Financieel beheer</v>
          </cell>
          <cell r="D127">
            <v>10203</v>
          </cell>
          <cell r="E127" t="str">
            <v>Jeanet Meesen Financieel beheer</v>
          </cell>
        </row>
        <row r="128">
          <cell r="A128" t="str">
            <v>6011471114U</v>
          </cell>
          <cell r="B128">
            <v>10</v>
          </cell>
          <cell r="C128" t="str">
            <v>10203 Jeanet Meesen Financieel beheer</v>
          </cell>
          <cell r="D128">
            <v>10203</v>
          </cell>
          <cell r="E128" t="str">
            <v>Jeanet Meesen Financieel beheer</v>
          </cell>
        </row>
        <row r="129">
          <cell r="A129" t="str">
            <v>6011471128I</v>
          </cell>
          <cell r="B129">
            <v>10</v>
          </cell>
          <cell r="C129" t="str">
            <v>10203 Jeanet Meesen Financieel beheer</v>
          </cell>
          <cell r="D129">
            <v>10203</v>
          </cell>
          <cell r="E129" t="str">
            <v>Jeanet Meesen Financieel beheer</v>
          </cell>
        </row>
        <row r="130">
          <cell r="A130" t="str">
            <v>6011471131I</v>
          </cell>
          <cell r="B130">
            <v>10</v>
          </cell>
          <cell r="C130" t="str">
            <v>10203 Jeanet Meesen Financieel beheer</v>
          </cell>
          <cell r="D130">
            <v>10203</v>
          </cell>
          <cell r="E130" t="str">
            <v>Jeanet Meesen Financieel beheer</v>
          </cell>
        </row>
        <row r="131">
          <cell r="A131" t="str">
            <v>6011471131U</v>
          </cell>
          <cell r="B131">
            <v>10</v>
          </cell>
          <cell r="C131" t="str">
            <v>10203 Jeanet Meesen Financieel beheer</v>
          </cell>
          <cell r="D131">
            <v>10203</v>
          </cell>
          <cell r="E131" t="str">
            <v>Jeanet Meesen Financieel beheer</v>
          </cell>
        </row>
        <row r="132">
          <cell r="A132" t="str">
            <v>6011471133I</v>
          </cell>
          <cell r="B132">
            <v>10</v>
          </cell>
          <cell r="C132" t="str">
            <v>10203 Jeanet Meesen Financieel beheer</v>
          </cell>
          <cell r="D132">
            <v>10203</v>
          </cell>
          <cell r="E132" t="str">
            <v>Jeanet Meesen Financieel beheer</v>
          </cell>
        </row>
        <row r="133">
          <cell r="A133" t="str">
            <v>6011471190I</v>
          </cell>
          <cell r="B133">
            <v>10</v>
          </cell>
          <cell r="C133" t="str">
            <v>10203 Jeanet Meesen Financieel beheer</v>
          </cell>
          <cell r="D133">
            <v>10203</v>
          </cell>
          <cell r="E133" t="str">
            <v>Jeanet Meesen Financieel beheer</v>
          </cell>
        </row>
        <row r="134">
          <cell r="A134" t="str">
            <v>6011471338I</v>
          </cell>
          <cell r="B134">
            <v>10</v>
          </cell>
          <cell r="C134" t="str">
            <v>10203 Jeanet Meesen Financieel beheer</v>
          </cell>
          <cell r="D134">
            <v>10203</v>
          </cell>
          <cell r="E134" t="str">
            <v>Jeanet Meesen Financieel beheer</v>
          </cell>
        </row>
        <row r="135">
          <cell r="A135" t="str">
            <v>6011571101I</v>
          </cell>
          <cell r="B135">
            <v>10</v>
          </cell>
          <cell r="C135" t="str">
            <v>10203 Jeanet Meesen Financieel beheer</v>
          </cell>
          <cell r="D135">
            <v>10203</v>
          </cell>
          <cell r="E135" t="str">
            <v>Jeanet Meesen Financieel beheer</v>
          </cell>
        </row>
        <row r="136">
          <cell r="A136" t="str">
            <v>6011571101U</v>
          </cell>
          <cell r="B136">
            <v>10</v>
          </cell>
          <cell r="C136" t="str">
            <v>10203 Jeanet Meesen Financieel beheer</v>
          </cell>
          <cell r="D136">
            <v>10203</v>
          </cell>
          <cell r="E136" t="str">
            <v>Jeanet Meesen Financieel beheer</v>
          </cell>
        </row>
        <row r="137">
          <cell r="A137" t="str">
            <v>6011571102I</v>
          </cell>
          <cell r="B137">
            <v>10</v>
          </cell>
          <cell r="C137" t="str">
            <v>10203 Jeanet Meesen Financieel beheer</v>
          </cell>
          <cell r="D137">
            <v>10203</v>
          </cell>
          <cell r="E137" t="str">
            <v>Jeanet Meesen Financieel beheer</v>
          </cell>
        </row>
        <row r="138">
          <cell r="A138" t="str">
            <v>6011571105I</v>
          </cell>
          <cell r="B138">
            <v>10</v>
          </cell>
          <cell r="C138" t="str">
            <v>10203 Jeanet Meesen Financieel beheer</v>
          </cell>
          <cell r="D138">
            <v>10203</v>
          </cell>
          <cell r="E138" t="str">
            <v>Jeanet Meesen Financieel beheer</v>
          </cell>
        </row>
        <row r="139">
          <cell r="A139" t="str">
            <v>6011571105U</v>
          </cell>
          <cell r="B139">
            <v>10</v>
          </cell>
          <cell r="C139" t="str">
            <v>10203 Jeanet Meesen Financieel beheer</v>
          </cell>
          <cell r="D139">
            <v>10203</v>
          </cell>
          <cell r="E139" t="str">
            <v>Jeanet Meesen Financieel beheer</v>
          </cell>
        </row>
        <row r="140">
          <cell r="A140" t="str">
            <v>6011571106I</v>
          </cell>
          <cell r="B140">
            <v>10</v>
          </cell>
          <cell r="C140" t="str">
            <v>10203 Jeanet Meesen Financieel beheer</v>
          </cell>
          <cell r="D140">
            <v>10203</v>
          </cell>
          <cell r="E140" t="str">
            <v>Jeanet Meesen Financieel beheer</v>
          </cell>
        </row>
        <row r="141">
          <cell r="A141" t="str">
            <v>6011571106U</v>
          </cell>
          <cell r="B141">
            <v>10</v>
          </cell>
          <cell r="C141" t="str">
            <v>10203 Jeanet Meesen Financieel beheer</v>
          </cell>
          <cell r="D141">
            <v>10203</v>
          </cell>
          <cell r="E141" t="str">
            <v>Jeanet Meesen Financieel beheer</v>
          </cell>
        </row>
        <row r="142">
          <cell r="A142" t="str">
            <v>6011571107I</v>
          </cell>
          <cell r="B142">
            <v>10</v>
          </cell>
          <cell r="C142" t="str">
            <v>10203 Jeanet Meesen Financieel beheer</v>
          </cell>
          <cell r="D142">
            <v>10203</v>
          </cell>
          <cell r="E142" t="str">
            <v>Jeanet Meesen Financieel beheer</v>
          </cell>
        </row>
        <row r="143">
          <cell r="A143" t="str">
            <v>6011571107U</v>
          </cell>
          <cell r="B143">
            <v>10</v>
          </cell>
          <cell r="C143" t="str">
            <v>10203 Jeanet Meesen Financieel beheer</v>
          </cell>
          <cell r="D143">
            <v>10203</v>
          </cell>
          <cell r="E143" t="str">
            <v>Jeanet Meesen Financieel beheer</v>
          </cell>
        </row>
        <row r="144">
          <cell r="A144" t="str">
            <v>6011571108I</v>
          </cell>
          <cell r="B144">
            <v>10</v>
          </cell>
          <cell r="C144" t="str">
            <v>10203 Jeanet Meesen Financieel beheer</v>
          </cell>
          <cell r="D144">
            <v>10203</v>
          </cell>
          <cell r="E144" t="str">
            <v>Jeanet Meesen Financieel beheer</v>
          </cell>
        </row>
        <row r="145">
          <cell r="A145" t="str">
            <v>6011571130I</v>
          </cell>
          <cell r="B145">
            <v>10</v>
          </cell>
          <cell r="C145" t="str">
            <v>10203 Jeanet Meesen Financieel beheer</v>
          </cell>
          <cell r="D145">
            <v>10203</v>
          </cell>
          <cell r="E145" t="str">
            <v>Jeanet Meesen Financieel beheer</v>
          </cell>
        </row>
        <row r="146">
          <cell r="A146" t="str">
            <v>6011571131I</v>
          </cell>
          <cell r="B146">
            <v>10</v>
          </cell>
          <cell r="C146" t="str">
            <v>10203 Jeanet Meesen Financieel beheer</v>
          </cell>
          <cell r="D146">
            <v>10203</v>
          </cell>
          <cell r="E146" t="str">
            <v>Jeanet Meesen Financieel beheer</v>
          </cell>
        </row>
        <row r="147">
          <cell r="A147" t="str">
            <v>6011571176I</v>
          </cell>
          <cell r="B147">
            <v>10</v>
          </cell>
          <cell r="C147" t="str">
            <v>10203 Jeanet Meesen Financieel beheer</v>
          </cell>
          <cell r="D147">
            <v>10203</v>
          </cell>
          <cell r="E147" t="str">
            <v>Jeanet Meesen Financieel beheer</v>
          </cell>
        </row>
        <row r="148">
          <cell r="A148" t="str">
            <v>6011571190I</v>
          </cell>
          <cell r="B148">
            <v>10</v>
          </cell>
          <cell r="C148" t="str">
            <v>10203 Jeanet Meesen Financieel beheer</v>
          </cell>
          <cell r="D148">
            <v>10203</v>
          </cell>
          <cell r="E148" t="str">
            <v>Jeanet Meesen Financieel beheer</v>
          </cell>
        </row>
        <row r="149">
          <cell r="A149" t="str">
            <v>6011571338I</v>
          </cell>
          <cell r="B149">
            <v>10</v>
          </cell>
          <cell r="C149" t="str">
            <v>10203 Jeanet Meesen Financieel beheer</v>
          </cell>
          <cell r="D149">
            <v>10203</v>
          </cell>
          <cell r="E149" t="str">
            <v>Jeanet Meesen Financieel beheer</v>
          </cell>
        </row>
        <row r="150">
          <cell r="A150" t="str">
            <v>6019971101I</v>
          </cell>
          <cell r="B150">
            <v>10</v>
          </cell>
          <cell r="C150" t="str">
            <v>10203 Jeanet Meesen Financieel beheer</v>
          </cell>
          <cell r="D150">
            <v>10203</v>
          </cell>
          <cell r="E150" t="str">
            <v>Jeanet Meesen Financieel beheer</v>
          </cell>
        </row>
        <row r="151">
          <cell r="A151" t="str">
            <v>6019971101U</v>
          </cell>
          <cell r="B151">
            <v>10</v>
          </cell>
          <cell r="C151" t="str">
            <v>10203 Jeanet Meesen Financieel beheer</v>
          </cell>
          <cell r="D151">
            <v>10203</v>
          </cell>
          <cell r="E151" t="str">
            <v>Jeanet Meesen Financieel beheer</v>
          </cell>
        </row>
        <row r="152">
          <cell r="A152" t="str">
            <v>6019971338I</v>
          </cell>
          <cell r="B152">
            <v>10</v>
          </cell>
          <cell r="C152" t="str">
            <v>10203 Jeanet Meesen Financieel beheer</v>
          </cell>
          <cell r="D152">
            <v>10203</v>
          </cell>
          <cell r="E152" t="str">
            <v>Jeanet Meesen Financieel beheer</v>
          </cell>
        </row>
        <row r="153">
          <cell r="A153" t="str">
            <v>6019971338U</v>
          </cell>
          <cell r="B153">
            <v>10</v>
          </cell>
          <cell r="C153" t="str">
            <v>10203 Jeanet Meesen Financieel beheer</v>
          </cell>
          <cell r="D153">
            <v>10203</v>
          </cell>
          <cell r="E153" t="str">
            <v>Jeanet Meesen Financieel beheer</v>
          </cell>
        </row>
        <row r="154">
          <cell r="A154" t="str">
            <v>6020111000U</v>
          </cell>
          <cell r="B154">
            <v>10</v>
          </cell>
          <cell r="C154" t="str">
            <v>10203 Jeanet Meesen Financieel beheer</v>
          </cell>
          <cell r="D154">
            <v>10203</v>
          </cell>
          <cell r="E154" t="str">
            <v>Jeanet Meesen Financieel beheer</v>
          </cell>
        </row>
        <row r="155">
          <cell r="A155" t="str">
            <v>6020135100U</v>
          </cell>
          <cell r="B155">
            <v>10</v>
          </cell>
          <cell r="C155" t="str">
            <v>10402 Ronald Jager Teammanager bedrijfsvoering</v>
          </cell>
          <cell r="D155">
            <v>10402</v>
          </cell>
          <cell r="E155" t="str">
            <v>Ronald Jager Teammanager bedrijfsvoering</v>
          </cell>
        </row>
        <row r="156">
          <cell r="A156" t="str">
            <v>6020135103U</v>
          </cell>
          <cell r="B156">
            <v>10</v>
          </cell>
          <cell r="C156" t="str">
            <v>10402 Ronald Jager Teammanager bedrijfsvoering</v>
          </cell>
          <cell r="D156">
            <v>10402</v>
          </cell>
          <cell r="E156" t="str">
            <v>Ronald Jager Teammanager bedrijfsvoering</v>
          </cell>
        </row>
        <row r="157">
          <cell r="A157" t="str">
            <v>6020135200I</v>
          </cell>
          <cell r="B157">
            <v>10</v>
          </cell>
          <cell r="C157" t="str">
            <v>10402 Ronald Jager Teammanager bedrijfsvoering</v>
          </cell>
          <cell r="D157">
            <v>10402</v>
          </cell>
          <cell r="E157" t="str">
            <v>Ronald Jager Teammanager bedrijfsvoering</v>
          </cell>
        </row>
        <row r="158">
          <cell r="A158" t="str">
            <v>6020138000U</v>
          </cell>
          <cell r="B158">
            <v>10</v>
          </cell>
          <cell r="C158" t="str">
            <v>10472 Harry Valkenburg senior brp specialist backoffice</v>
          </cell>
          <cell r="D158">
            <v>10472</v>
          </cell>
          <cell r="E158" t="str">
            <v>Harry Valkenburg senior brp specialist backoffice</v>
          </cell>
        </row>
        <row r="159">
          <cell r="A159" t="str">
            <v>6020138032U</v>
          </cell>
          <cell r="B159">
            <v>10</v>
          </cell>
          <cell r="C159" t="str">
            <v>10210 Jeroen Kalisvaart Netwerk-systeembeheerder</v>
          </cell>
          <cell r="D159">
            <v>10210</v>
          </cell>
          <cell r="E159" t="str">
            <v>Jeroen Kalisvaart Netwerk-systeembeheerder</v>
          </cell>
        </row>
        <row r="160">
          <cell r="A160" t="str">
            <v>6020173000U</v>
          </cell>
          <cell r="B160">
            <v>10</v>
          </cell>
          <cell r="C160" t="str">
            <v>10190 Afschrijvingen, Stelposten, Verrekeningen, Tegenbk</v>
          </cell>
          <cell r="D160">
            <v>10190</v>
          </cell>
          <cell r="E160" t="str">
            <v>Afschrijvingen, Stelposten, Verrekeningen, Tegenbk</v>
          </cell>
        </row>
        <row r="161">
          <cell r="A161" t="str">
            <v>6020174000U</v>
          </cell>
          <cell r="B161">
            <v>10</v>
          </cell>
          <cell r="C161" t="str">
            <v>10203 Jeanet Meesen Financieel beheer</v>
          </cell>
          <cell r="D161">
            <v>10203</v>
          </cell>
          <cell r="E161" t="str">
            <v>Jeanet Meesen Financieel beheer</v>
          </cell>
        </row>
        <row r="162">
          <cell r="A162" t="str">
            <v>6020237000I</v>
          </cell>
          <cell r="B162">
            <v>10</v>
          </cell>
          <cell r="C162" t="str">
            <v>10472 Harry Valkenburg senior brp specialist backoffice</v>
          </cell>
          <cell r="D162">
            <v>10472</v>
          </cell>
          <cell r="E162" t="str">
            <v>Harry Valkenburg senior brp specialist backoffice</v>
          </cell>
        </row>
        <row r="163">
          <cell r="A163" t="str">
            <v>6020238000U</v>
          </cell>
          <cell r="B163">
            <v>10</v>
          </cell>
          <cell r="C163" t="str">
            <v>10472 Harry Valkenburg senior brp specialist backoffice</v>
          </cell>
          <cell r="D163">
            <v>10472</v>
          </cell>
          <cell r="E163" t="str">
            <v>Harry Valkenburg senior brp specialist backoffice</v>
          </cell>
        </row>
        <row r="164">
          <cell r="A164" t="str">
            <v>6020238012U</v>
          </cell>
          <cell r="B164">
            <v>10</v>
          </cell>
          <cell r="C164" t="str">
            <v>10472 Harry Valkenburg senior brp specialist backoffice</v>
          </cell>
          <cell r="D164">
            <v>10472</v>
          </cell>
          <cell r="E164" t="str">
            <v>Harry Valkenburg senior brp specialist backoffice</v>
          </cell>
        </row>
        <row r="165">
          <cell r="A165" t="str">
            <v>6020238121U</v>
          </cell>
          <cell r="B165">
            <v>10</v>
          </cell>
          <cell r="C165" t="str">
            <v>10472 Harry Valkenburg senior brp specialist backoffice</v>
          </cell>
          <cell r="D165">
            <v>10472</v>
          </cell>
          <cell r="E165" t="str">
            <v>Harry Valkenburg senior brp specialist backoffice</v>
          </cell>
        </row>
        <row r="166">
          <cell r="A166" t="str">
            <v>6020243100U</v>
          </cell>
          <cell r="B166">
            <v>10</v>
          </cell>
          <cell r="C166" t="str">
            <v>10472 Harry Valkenburg senior brp specialist backoffice</v>
          </cell>
          <cell r="D166">
            <v>10472</v>
          </cell>
          <cell r="E166" t="str">
            <v>Harry Valkenburg senior brp specialist backoffice</v>
          </cell>
        </row>
        <row r="167">
          <cell r="A167" t="str">
            <v>6020437000I</v>
          </cell>
          <cell r="B167">
            <v>10</v>
          </cell>
          <cell r="C167" t="str">
            <v>10472 Harry Valkenburg senior brp specialist backoffice</v>
          </cell>
          <cell r="D167">
            <v>10472</v>
          </cell>
          <cell r="E167" t="str">
            <v>Harry Valkenburg senior brp specialist backoffice</v>
          </cell>
        </row>
        <row r="168">
          <cell r="A168" t="str">
            <v>6020537000I</v>
          </cell>
          <cell r="B168">
            <v>10</v>
          </cell>
          <cell r="C168" t="str">
            <v>10472 Harry Valkenburg senior brp specialist backoffice</v>
          </cell>
          <cell r="D168">
            <v>10472</v>
          </cell>
          <cell r="E168" t="str">
            <v>Harry Valkenburg senior brp specialist backoffice</v>
          </cell>
        </row>
        <row r="169">
          <cell r="A169" t="str">
            <v>6020538000U</v>
          </cell>
          <cell r="B169">
            <v>10</v>
          </cell>
          <cell r="C169" t="str">
            <v>10472 Harry Valkenburg senior brp specialist backoffice</v>
          </cell>
          <cell r="D169">
            <v>10472</v>
          </cell>
          <cell r="E169" t="str">
            <v>Harry Valkenburg senior brp specialist backoffice</v>
          </cell>
        </row>
        <row r="170">
          <cell r="A170" t="str">
            <v>6020543100U</v>
          </cell>
          <cell r="B170">
            <v>10</v>
          </cell>
          <cell r="C170" t="str">
            <v>10472 Harry Valkenburg senior brp specialist backoffice</v>
          </cell>
          <cell r="D170">
            <v>10472</v>
          </cell>
          <cell r="E170" t="str">
            <v>Harry Valkenburg senior brp specialist backoffice</v>
          </cell>
        </row>
        <row r="171">
          <cell r="A171" t="str">
            <v>6020638000U</v>
          </cell>
          <cell r="B171">
            <v>10</v>
          </cell>
          <cell r="C171" t="str">
            <v>10472 Harry Valkenburg senior brp specialist backoffice</v>
          </cell>
          <cell r="D171">
            <v>10472</v>
          </cell>
          <cell r="E171" t="str">
            <v>Harry Valkenburg senior brp specialist backoffice</v>
          </cell>
        </row>
        <row r="172">
          <cell r="A172" t="str">
            <v>6021137000I</v>
          </cell>
          <cell r="B172">
            <v>10</v>
          </cell>
          <cell r="C172" t="str">
            <v>10472 Harry Valkenburg senior brp specialist backoffice</v>
          </cell>
          <cell r="D172">
            <v>10472</v>
          </cell>
          <cell r="E172" t="str">
            <v>Harry Valkenburg senior brp specialist backoffice</v>
          </cell>
        </row>
        <row r="173">
          <cell r="A173" t="str">
            <v>6021143100U</v>
          </cell>
          <cell r="B173">
            <v>10</v>
          </cell>
          <cell r="C173" t="str">
            <v>10472 Harry Valkenburg senior brp specialist backoffice</v>
          </cell>
          <cell r="D173">
            <v>10472</v>
          </cell>
          <cell r="E173" t="str">
            <v>Harry Valkenburg senior brp specialist backoffice</v>
          </cell>
        </row>
        <row r="174">
          <cell r="A174" t="str">
            <v>6021237000I</v>
          </cell>
          <cell r="B174">
            <v>10</v>
          </cell>
          <cell r="C174" t="str">
            <v>10472 Harry Valkenburg senior brp specialist backoffice</v>
          </cell>
          <cell r="D174">
            <v>10472</v>
          </cell>
          <cell r="E174" t="str">
            <v>Harry Valkenburg senior brp specialist backoffice</v>
          </cell>
        </row>
        <row r="175">
          <cell r="A175" t="str">
            <v>6021243100U</v>
          </cell>
          <cell r="B175">
            <v>10</v>
          </cell>
          <cell r="C175" t="str">
            <v>10472 Harry Valkenburg senior brp specialist backoffice</v>
          </cell>
          <cell r="D175">
            <v>10472</v>
          </cell>
          <cell r="E175" t="str">
            <v>Harry Valkenburg senior brp specialist backoffice</v>
          </cell>
        </row>
        <row r="176">
          <cell r="A176" t="str">
            <v>6030111000U</v>
          </cell>
          <cell r="B176">
            <v>10</v>
          </cell>
          <cell r="C176" t="str">
            <v>10203 Jeanet Meesen Financieel beheer</v>
          </cell>
          <cell r="D176">
            <v>10203</v>
          </cell>
          <cell r="E176" t="str">
            <v>Jeanet Meesen Financieel beheer</v>
          </cell>
        </row>
        <row r="177">
          <cell r="A177" t="str">
            <v>6030135100U</v>
          </cell>
          <cell r="B177">
            <v>10</v>
          </cell>
          <cell r="C177" t="str">
            <v>10460 Edwin Kadiks Teammanager Ruimtelijke ontwikkeling</v>
          </cell>
          <cell r="D177">
            <v>10460</v>
          </cell>
          <cell r="E177" t="str">
            <v>Edwin Kadiks Teammanager Ruimtelijke ontwikkeling</v>
          </cell>
        </row>
        <row r="178">
          <cell r="A178" t="str">
            <v>6030138000U</v>
          </cell>
          <cell r="B178">
            <v>10</v>
          </cell>
          <cell r="C178" t="str">
            <v>10460 Edwin Kadiks Teammanager Ruimtelijke ontwikkeling</v>
          </cell>
          <cell r="D178">
            <v>10460</v>
          </cell>
          <cell r="E178" t="str">
            <v>Edwin Kadiks Teammanager Ruimtelijke ontwikkeling</v>
          </cell>
        </row>
        <row r="179">
          <cell r="A179" t="str">
            <v>6030138032U</v>
          </cell>
          <cell r="B179">
            <v>10</v>
          </cell>
          <cell r="C179" t="str">
            <v>10210 Jeroen Kalisvaart Netwerk-systeembeheerder</v>
          </cell>
          <cell r="D179">
            <v>10210</v>
          </cell>
          <cell r="E179" t="str">
            <v>Jeroen Kalisvaart Netwerk-systeembeheerder</v>
          </cell>
        </row>
        <row r="180">
          <cell r="A180" t="str">
            <v>6030172224I</v>
          </cell>
          <cell r="B180">
            <v>10</v>
          </cell>
          <cell r="C180" t="str">
            <v>10203 Jeanet Meesen Financieel beheer</v>
          </cell>
          <cell r="D180">
            <v>10203</v>
          </cell>
          <cell r="E180" t="str">
            <v>Jeanet Meesen Financieel beheer</v>
          </cell>
        </row>
        <row r="181">
          <cell r="A181" t="str">
            <v>6030172224U</v>
          </cell>
          <cell r="B181">
            <v>10</v>
          </cell>
          <cell r="C181" t="str">
            <v>10203 Jeanet Meesen Financieel beheer</v>
          </cell>
          <cell r="D181">
            <v>10203</v>
          </cell>
          <cell r="E181" t="str">
            <v>Jeanet Meesen Financieel beheer</v>
          </cell>
        </row>
        <row r="182">
          <cell r="A182" t="str">
            <v>6030173000U</v>
          </cell>
          <cell r="B182">
            <v>10</v>
          </cell>
          <cell r="C182" t="str">
            <v>10190 Afschrijvingen, Stelposten, Verrekeningen, Tegenbk</v>
          </cell>
          <cell r="D182">
            <v>10190</v>
          </cell>
          <cell r="E182" t="str">
            <v>Afschrijvingen, Stelposten, Verrekeningen, Tegenbk</v>
          </cell>
        </row>
        <row r="183">
          <cell r="A183" t="str">
            <v>6030174000U</v>
          </cell>
          <cell r="B183">
            <v>10</v>
          </cell>
          <cell r="C183" t="str">
            <v>10203 Jeanet Meesen Financieel beheer</v>
          </cell>
          <cell r="D183">
            <v>10203</v>
          </cell>
          <cell r="E183" t="str">
            <v>Jeanet Meesen Financieel beheer</v>
          </cell>
        </row>
        <row r="184">
          <cell r="A184" t="str">
            <v>6030175000I</v>
          </cell>
          <cell r="B184">
            <v>10</v>
          </cell>
          <cell r="C184" t="str">
            <v>10190 Afschrijvingen, Stelposten, Verrekeningen, Tegenbk</v>
          </cell>
          <cell r="D184">
            <v>10190</v>
          </cell>
          <cell r="E184" t="str">
            <v>Afschrijvingen, Stelposten, Verrekeningen, Tegenbk</v>
          </cell>
        </row>
        <row r="185">
          <cell r="A185" t="str">
            <v>6030175000U</v>
          </cell>
          <cell r="B185">
            <v>10</v>
          </cell>
          <cell r="C185" t="str">
            <v>10190 Afschrijvingen, Stelposten, Verrekeningen, Tegenbk</v>
          </cell>
          <cell r="D185">
            <v>10190</v>
          </cell>
          <cell r="E185" t="str">
            <v>Afschrijvingen, Stelposten, Verrekeningen, Tegenbk</v>
          </cell>
        </row>
        <row r="186">
          <cell r="A186" t="str">
            <v>6030231000I</v>
          </cell>
          <cell r="B186">
            <v>10</v>
          </cell>
          <cell r="C186" t="str">
            <v>10236 Jurjen Medendorp Senior planeconoom</v>
          </cell>
          <cell r="D186">
            <v>10236</v>
          </cell>
          <cell r="E186" t="str">
            <v>Jurjen Medendorp Senior planeconoom</v>
          </cell>
        </row>
        <row r="187">
          <cell r="A187" t="str">
            <v>6030231000U</v>
          </cell>
          <cell r="B187">
            <v>10</v>
          </cell>
          <cell r="C187" t="str">
            <v>10236 Jurjen Medendorp Senior planeconoom</v>
          </cell>
          <cell r="D187">
            <v>10236</v>
          </cell>
          <cell r="E187" t="str">
            <v>Jurjen Medendorp Senior planeconoom</v>
          </cell>
        </row>
        <row r="188">
          <cell r="A188" t="str">
            <v>6030238000I</v>
          </cell>
          <cell r="B188">
            <v>10</v>
          </cell>
          <cell r="C188" t="str">
            <v>10236 Jurjen Medendorp Senior planeconoom</v>
          </cell>
          <cell r="D188">
            <v>10236</v>
          </cell>
          <cell r="E188" t="str">
            <v>Jurjen Medendorp Senior planeconoom</v>
          </cell>
        </row>
        <row r="189">
          <cell r="A189" t="str">
            <v>6030238000U</v>
          </cell>
          <cell r="B189">
            <v>10</v>
          </cell>
          <cell r="C189" t="str">
            <v>10236 Jurjen Medendorp Senior planeconoom</v>
          </cell>
          <cell r="D189">
            <v>10236</v>
          </cell>
          <cell r="E189" t="str">
            <v>Jurjen Medendorp Senior planeconoom</v>
          </cell>
        </row>
        <row r="190">
          <cell r="A190" t="str">
            <v>6030321000U</v>
          </cell>
          <cell r="B190">
            <v>10</v>
          </cell>
          <cell r="C190" t="str">
            <v>10403 Adriaan van Arkel Specialist gebouwen</v>
          </cell>
          <cell r="D190">
            <v>10403</v>
          </cell>
          <cell r="E190" t="str">
            <v>Adriaan van Arkel Specialist gebouwen</v>
          </cell>
        </row>
        <row r="191">
          <cell r="A191" t="str">
            <v>6030336000I</v>
          </cell>
          <cell r="B191">
            <v>10</v>
          </cell>
          <cell r="C191" t="str">
            <v>10403 Adriaan van Arkel Specialist gebouwen</v>
          </cell>
          <cell r="D191">
            <v>10403</v>
          </cell>
          <cell r="E191" t="str">
            <v>Adriaan van Arkel Specialist gebouwen</v>
          </cell>
        </row>
        <row r="192">
          <cell r="A192" t="str">
            <v>6030338007I</v>
          </cell>
          <cell r="B192">
            <v>10</v>
          </cell>
          <cell r="C192" t="str">
            <v>10403 Adriaan van Arkel Specialist gebouwen</v>
          </cell>
          <cell r="D192">
            <v>10403</v>
          </cell>
          <cell r="E192" t="str">
            <v>Adriaan van Arkel Specialist gebouwen</v>
          </cell>
        </row>
        <row r="193">
          <cell r="A193" t="str">
            <v>6030338007U</v>
          </cell>
          <cell r="B193">
            <v>10</v>
          </cell>
          <cell r="C193" t="str">
            <v>10403 Adriaan van Arkel Specialist gebouwen</v>
          </cell>
          <cell r="D193">
            <v>10403</v>
          </cell>
          <cell r="E193" t="str">
            <v>Adriaan van Arkel Specialist gebouwen</v>
          </cell>
        </row>
        <row r="194">
          <cell r="A194" t="str">
            <v>6030338011U</v>
          </cell>
          <cell r="B194">
            <v>10</v>
          </cell>
          <cell r="C194" t="str">
            <v>10251 Henriette Wulfsen medew. schade en verzekeringen</v>
          </cell>
          <cell r="D194">
            <v>10251</v>
          </cell>
          <cell r="E194" t="str">
            <v>Henriette Wulfsen medew. schade en verzekeringen</v>
          </cell>
        </row>
        <row r="195">
          <cell r="A195" t="str">
            <v>6030436000I</v>
          </cell>
          <cell r="B195">
            <v>10</v>
          </cell>
          <cell r="C195" t="str">
            <v>10403 Adriaan van Arkel Specialist gebouwen</v>
          </cell>
          <cell r="D195">
            <v>10403</v>
          </cell>
          <cell r="E195" t="str">
            <v>Adriaan van Arkel Specialist gebouwen</v>
          </cell>
        </row>
        <row r="196">
          <cell r="A196" t="str">
            <v>6030521000U</v>
          </cell>
          <cell r="B196">
            <v>10</v>
          </cell>
          <cell r="C196" t="str">
            <v>10403 Adriaan van Arkel Specialist gebouwen</v>
          </cell>
          <cell r="D196">
            <v>10403</v>
          </cell>
          <cell r="E196" t="str">
            <v>Adriaan van Arkel Specialist gebouwen</v>
          </cell>
        </row>
        <row r="197">
          <cell r="A197" t="str">
            <v>6030536000I</v>
          </cell>
          <cell r="B197">
            <v>10</v>
          </cell>
          <cell r="C197" t="str">
            <v>10403 Adriaan van Arkel Specialist gebouwen</v>
          </cell>
          <cell r="D197">
            <v>10403</v>
          </cell>
          <cell r="E197" t="str">
            <v>Adriaan van Arkel Specialist gebouwen</v>
          </cell>
        </row>
        <row r="198">
          <cell r="A198" t="str">
            <v>6030538005I</v>
          </cell>
          <cell r="B198">
            <v>10</v>
          </cell>
          <cell r="C198" t="str">
            <v>10403 Adriaan van Arkel Specialist gebouwen</v>
          </cell>
          <cell r="D198">
            <v>10403</v>
          </cell>
          <cell r="E198" t="str">
            <v>Adriaan van Arkel Specialist gebouwen</v>
          </cell>
        </row>
        <row r="199">
          <cell r="A199" t="str">
            <v>6030538005U</v>
          </cell>
          <cell r="B199">
            <v>10</v>
          </cell>
          <cell r="C199" t="str">
            <v>10403 Adriaan van Arkel Specialist gebouwen</v>
          </cell>
          <cell r="D199">
            <v>10403</v>
          </cell>
          <cell r="E199" t="str">
            <v>Adriaan van Arkel Specialist gebouwen</v>
          </cell>
        </row>
        <row r="200">
          <cell r="A200" t="str">
            <v>6030538007I</v>
          </cell>
          <cell r="B200">
            <v>10</v>
          </cell>
          <cell r="C200" t="str">
            <v>10403 Adriaan van Arkel Specialist gebouwen</v>
          </cell>
          <cell r="D200">
            <v>10403</v>
          </cell>
          <cell r="E200" t="str">
            <v>Adriaan van Arkel Specialist gebouwen</v>
          </cell>
        </row>
        <row r="201">
          <cell r="A201" t="str">
            <v>6030538007U</v>
          </cell>
          <cell r="B201">
            <v>10</v>
          </cell>
          <cell r="C201" t="str">
            <v>10403 Adriaan van Arkel Specialist gebouwen</v>
          </cell>
          <cell r="D201">
            <v>10403</v>
          </cell>
          <cell r="E201" t="str">
            <v>Adriaan van Arkel Specialist gebouwen</v>
          </cell>
        </row>
        <row r="202">
          <cell r="A202" t="str">
            <v>6030538011U</v>
          </cell>
          <cell r="B202">
            <v>10</v>
          </cell>
          <cell r="C202" t="str">
            <v>10251 Henriette Wulfsen medew. schade en verzekeringen</v>
          </cell>
          <cell r="D202">
            <v>10251</v>
          </cell>
          <cell r="E202" t="str">
            <v>Henriette Wulfsen medew. schade en verzekeringen</v>
          </cell>
        </row>
        <row r="203">
          <cell r="A203" t="str">
            <v>6030543800I</v>
          </cell>
          <cell r="B203">
            <v>10</v>
          </cell>
          <cell r="C203" t="str">
            <v>10403 Adriaan van Arkel Specialist gebouwen</v>
          </cell>
          <cell r="D203">
            <v>10403</v>
          </cell>
          <cell r="E203" t="str">
            <v>Adriaan van Arkel Specialist gebouwen</v>
          </cell>
        </row>
        <row r="204">
          <cell r="A204" t="str">
            <v>6030621000U</v>
          </cell>
          <cell r="B204">
            <v>10</v>
          </cell>
          <cell r="C204" t="str">
            <v>10403 Adriaan van Arkel Specialist gebouwen</v>
          </cell>
          <cell r="D204">
            <v>10403</v>
          </cell>
          <cell r="E204" t="str">
            <v>Adriaan van Arkel Specialist gebouwen</v>
          </cell>
        </row>
        <row r="205">
          <cell r="A205" t="str">
            <v>6030636000I</v>
          </cell>
          <cell r="B205">
            <v>10</v>
          </cell>
          <cell r="C205" t="str">
            <v>10403 Adriaan van Arkel Specialist gebouwen</v>
          </cell>
          <cell r="D205">
            <v>10403</v>
          </cell>
          <cell r="E205" t="str">
            <v>Adriaan van Arkel Specialist gebouwen</v>
          </cell>
        </row>
        <row r="206">
          <cell r="A206" t="str">
            <v>6030638005I</v>
          </cell>
          <cell r="B206">
            <v>10</v>
          </cell>
          <cell r="C206" t="str">
            <v>10403 Adriaan van Arkel Specialist gebouwen</v>
          </cell>
          <cell r="D206">
            <v>10403</v>
          </cell>
          <cell r="E206" t="str">
            <v>Adriaan van Arkel Specialist gebouwen</v>
          </cell>
        </row>
        <row r="207">
          <cell r="A207" t="str">
            <v>6030638005U</v>
          </cell>
          <cell r="B207">
            <v>10</v>
          </cell>
          <cell r="C207" t="str">
            <v>10403 Adriaan van Arkel Specialist gebouwen</v>
          </cell>
          <cell r="D207">
            <v>10403</v>
          </cell>
          <cell r="E207" t="str">
            <v>Adriaan van Arkel Specialist gebouwen</v>
          </cell>
        </row>
        <row r="208">
          <cell r="A208" t="str">
            <v>6030638007I</v>
          </cell>
          <cell r="B208">
            <v>10</v>
          </cell>
          <cell r="C208" t="str">
            <v>10403 Adriaan van Arkel Specialist gebouwen</v>
          </cell>
          <cell r="D208">
            <v>10403</v>
          </cell>
          <cell r="E208" t="str">
            <v>Adriaan van Arkel Specialist gebouwen</v>
          </cell>
        </row>
        <row r="209">
          <cell r="A209" t="str">
            <v>6030638007U</v>
          </cell>
          <cell r="B209">
            <v>10</v>
          </cell>
          <cell r="C209" t="str">
            <v>10403 Adriaan van Arkel Specialist gebouwen</v>
          </cell>
          <cell r="D209">
            <v>10403</v>
          </cell>
          <cell r="E209" t="str">
            <v>Adriaan van Arkel Specialist gebouwen</v>
          </cell>
        </row>
        <row r="210">
          <cell r="A210" t="str">
            <v>6030638011U</v>
          </cell>
          <cell r="B210">
            <v>10</v>
          </cell>
          <cell r="C210" t="str">
            <v>10251 Henriette Wulfsen medew. schade en verzekeringen</v>
          </cell>
          <cell r="D210">
            <v>10251</v>
          </cell>
          <cell r="E210" t="str">
            <v>Henriette Wulfsen medew. schade en verzekeringen</v>
          </cell>
        </row>
        <row r="211">
          <cell r="A211" t="str">
            <v>6030721000U</v>
          </cell>
          <cell r="B211">
            <v>10</v>
          </cell>
          <cell r="C211" t="str">
            <v>10403 Adriaan van Arkel Specialist gebouwen</v>
          </cell>
          <cell r="D211">
            <v>10403</v>
          </cell>
          <cell r="E211" t="str">
            <v>Adriaan van Arkel Specialist gebouwen</v>
          </cell>
        </row>
        <row r="212">
          <cell r="A212" t="str">
            <v>6030731007I</v>
          </cell>
          <cell r="B212">
            <v>10</v>
          </cell>
          <cell r="C212" t="str">
            <v>10403 Adriaan van Arkel Specialist gebouwen</v>
          </cell>
          <cell r="D212">
            <v>10403</v>
          </cell>
          <cell r="E212" t="str">
            <v>Adriaan van Arkel Specialist gebouwen</v>
          </cell>
        </row>
        <row r="213">
          <cell r="A213" t="str">
            <v>6030736000I</v>
          </cell>
          <cell r="B213">
            <v>10</v>
          </cell>
          <cell r="C213" t="str">
            <v>10403 Adriaan van Arkel Specialist gebouwen</v>
          </cell>
          <cell r="D213">
            <v>10403</v>
          </cell>
          <cell r="E213" t="str">
            <v>Adriaan van Arkel Specialist gebouwen</v>
          </cell>
        </row>
        <row r="214">
          <cell r="A214" t="str">
            <v>6030738007U</v>
          </cell>
          <cell r="B214">
            <v>10</v>
          </cell>
          <cell r="C214" t="str">
            <v>10403 Adriaan van Arkel Specialist gebouwen</v>
          </cell>
          <cell r="D214">
            <v>10403</v>
          </cell>
          <cell r="E214" t="str">
            <v>Adriaan van Arkel Specialist gebouwen</v>
          </cell>
        </row>
        <row r="215">
          <cell r="A215" t="str">
            <v>6030738011U</v>
          </cell>
          <cell r="B215">
            <v>10</v>
          </cell>
          <cell r="C215" t="str">
            <v>10251 Henriette Wulfsen medew. schade en verzekeringen</v>
          </cell>
          <cell r="D215">
            <v>10251</v>
          </cell>
          <cell r="E215" t="str">
            <v>Henriette Wulfsen medew. schade en verzekeringen</v>
          </cell>
        </row>
        <row r="216">
          <cell r="A216" t="str">
            <v>6031021000U</v>
          </cell>
          <cell r="B216">
            <v>10</v>
          </cell>
          <cell r="C216" t="str">
            <v>10403 Adriaan van Arkel Specialist gebouwen</v>
          </cell>
          <cell r="D216">
            <v>10403</v>
          </cell>
          <cell r="E216" t="str">
            <v>Adriaan van Arkel Specialist gebouwen</v>
          </cell>
        </row>
        <row r="217">
          <cell r="A217" t="str">
            <v>6031036000I</v>
          </cell>
          <cell r="B217">
            <v>10</v>
          </cell>
          <cell r="C217" t="str">
            <v>10403 Adriaan van Arkel Specialist gebouwen</v>
          </cell>
          <cell r="D217">
            <v>10403</v>
          </cell>
          <cell r="E217" t="str">
            <v>Adriaan van Arkel Specialist gebouwen</v>
          </cell>
        </row>
        <row r="218">
          <cell r="A218" t="str">
            <v>6031038005I</v>
          </cell>
          <cell r="B218">
            <v>10</v>
          </cell>
          <cell r="C218" t="str">
            <v>10403 Adriaan van Arkel Specialist gebouwen</v>
          </cell>
          <cell r="D218">
            <v>10403</v>
          </cell>
          <cell r="E218" t="str">
            <v>Adriaan van Arkel Specialist gebouwen</v>
          </cell>
        </row>
        <row r="219">
          <cell r="A219" t="str">
            <v>6031038005U</v>
          </cell>
          <cell r="B219">
            <v>10</v>
          </cell>
          <cell r="C219" t="str">
            <v>10403 Adriaan van Arkel Specialist gebouwen</v>
          </cell>
          <cell r="D219">
            <v>10403</v>
          </cell>
          <cell r="E219" t="str">
            <v>Adriaan van Arkel Specialist gebouwen</v>
          </cell>
        </row>
        <row r="220">
          <cell r="A220" t="str">
            <v>6031038007I</v>
          </cell>
          <cell r="B220">
            <v>10</v>
          </cell>
          <cell r="C220" t="str">
            <v>10403 Adriaan van Arkel Specialist gebouwen</v>
          </cell>
          <cell r="D220">
            <v>10403</v>
          </cell>
          <cell r="E220" t="str">
            <v>Adriaan van Arkel Specialist gebouwen</v>
          </cell>
        </row>
        <row r="221">
          <cell r="A221" t="str">
            <v>6031038007U</v>
          </cell>
          <cell r="B221">
            <v>10</v>
          </cell>
          <cell r="C221" t="str">
            <v>10403 Adriaan van Arkel Specialist gebouwen</v>
          </cell>
          <cell r="D221">
            <v>10403</v>
          </cell>
          <cell r="E221" t="str">
            <v>Adriaan van Arkel Specialist gebouwen</v>
          </cell>
        </row>
        <row r="222">
          <cell r="A222" t="str">
            <v>6031038011U</v>
          </cell>
          <cell r="B222">
            <v>10</v>
          </cell>
          <cell r="C222" t="str">
            <v>10251 Henriette Wulfsen medew. schade en verzekeringen</v>
          </cell>
          <cell r="D222">
            <v>10251</v>
          </cell>
          <cell r="E222" t="str">
            <v>Henriette Wulfsen medew. schade en verzekeringen</v>
          </cell>
        </row>
        <row r="223">
          <cell r="A223" t="str">
            <v>6031038999U</v>
          </cell>
          <cell r="B223">
            <v>10</v>
          </cell>
          <cell r="C223" t="str">
            <v>10190 Afschrijvingen, Stelposten, Verrekeningen, Tegenbk</v>
          </cell>
          <cell r="D223">
            <v>10190</v>
          </cell>
          <cell r="E223" t="str">
            <v>Afschrijvingen, Stelposten, Verrekeningen, Tegenbk</v>
          </cell>
        </row>
        <row r="224">
          <cell r="A224" t="str">
            <v>6031043800I</v>
          </cell>
          <cell r="B224">
            <v>10</v>
          </cell>
          <cell r="C224" t="str">
            <v>10403 Adriaan van Arkel Specialist gebouwen</v>
          </cell>
          <cell r="D224">
            <v>10403</v>
          </cell>
          <cell r="E224" t="str">
            <v>Adriaan van Arkel Specialist gebouwen</v>
          </cell>
        </row>
        <row r="225">
          <cell r="A225" t="str">
            <v>6031121000U</v>
          </cell>
          <cell r="B225">
            <v>10</v>
          </cell>
          <cell r="C225" t="str">
            <v>10403 Adriaan van Arkel Specialist gebouwen</v>
          </cell>
          <cell r="D225">
            <v>10403</v>
          </cell>
          <cell r="E225" t="str">
            <v>Adriaan van Arkel Specialist gebouwen</v>
          </cell>
        </row>
        <row r="226">
          <cell r="A226" t="str">
            <v>6031136000I</v>
          </cell>
          <cell r="B226">
            <v>10</v>
          </cell>
          <cell r="C226" t="str">
            <v>10403 Adriaan van Arkel Specialist gebouwen</v>
          </cell>
          <cell r="D226">
            <v>10403</v>
          </cell>
          <cell r="E226" t="str">
            <v>Adriaan van Arkel Specialist gebouwen</v>
          </cell>
        </row>
        <row r="227">
          <cell r="A227" t="str">
            <v>6031138005I</v>
          </cell>
          <cell r="B227">
            <v>10</v>
          </cell>
          <cell r="C227" t="str">
            <v>10403 Adriaan van Arkel Specialist gebouwen</v>
          </cell>
          <cell r="D227">
            <v>10403</v>
          </cell>
          <cell r="E227" t="str">
            <v>Adriaan van Arkel Specialist gebouwen</v>
          </cell>
        </row>
        <row r="228">
          <cell r="A228" t="str">
            <v>6031138005U</v>
          </cell>
          <cell r="B228">
            <v>10</v>
          </cell>
          <cell r="C228" t="str">
            <v>10403 Adriaan van Arkel Specialist gebouwen</v>
          </cell>
          <cell r="D228">
            <v>10403</v>
          </cell>
          <cell r="E228" t="str">
            <v>Adriaan van Arkel Specialist gebouwen</v>
          </cell>
        </row>
        <row r="229">
          <cell r="A229" t="str">
            <v>6031138007U</v>
          </cell>
          <cell r="B229">
            <v>10</v>
          </cell>
          <cell r="C229" t="str">
            <v>10403 Adriaan van Arkel Specialist gebouwen</v>
          </cell>
          <cell r="D229">
            <v>10403</v>
          </cell>
          <cell r="E229" t="str">
            <v>Adriaan van Arkel Specialist gebouwen</v>
          </cell>
        </row>
        <row r="230">
          <cell r="A230" t="str">
            <v>6031138009U</v>
          </cell>
          <cell r="B230">
            <v>10</v>
          </cell>
          <cell r="C230" t="str">
            <v>10403 Adriaan van Arkel Specialist gebouwen</v>
          </cell>
          <cell r="D230">
            <v>10403</v>
          </cell>
          <cell r="E230" t="str">
            <v>Adriaan van Arkel Specialist gebouwen</v>
          </cell>
        </row>
        <row r="231">
          <cell r="A231" t="str">
            <v>6031138011U</v>
          </cell>
          <cell r="B231">
            <v>10</v>
          </cell>
          <cell r="C231" t="str">
            <v>10251 Henriette Wulfsen medew. schade en verzekeringen</v>
          </cell>
          <cell r="D231">
            <v>10251</v>
          </cell>
          <cell r="E231" t="str">
            <v>Henriette Wulfsen medew. schade en verzekeringen</v>
          </cell>
        </row>
        <row r="232">
          <cell r="A232" t="str">
            <v>6031221000U</v>
          </cell>
          <cell r="B232">
            <v>10</v>
          </cell>
          <cell r="C232" t="str">
            <v>10403 Adriaan van Arkel Specialist gebouwen</v>
          </cell>
          <cell r="D232">
            <v>10403</v>
          </cell>
          <cell r="E232" t="str">
            <v>Adriaan van Arkel Specialist gebouwen</v>
          </cell>
        </row>
        <row r="233">
          <cell r="A233" t="str">
            <v>6031421000U</v>
          </cell>
          <cell r="B233">
            <v>10</v>
          </cell>
          <cell r="C233" t="str">
            <v>10403 Adriaan van Arkel Specialist gebouwen</v>
          </cell>
          <cell r="D233">
            <v>10403</v>
          </cell>
          <cell r="E233" t="str">
            <v>Adriaan van Arkel Specialist gebouwen</v>
          </cell>
        </row>
        <row r="234">
          <cell r="A234" t="str">
            <v>6031431000I</v>
          </cell>
          <cell r="B234">
            <v>10</v>
          </cell>
          <cell r="C234" t="str">
            <v>10246 Gerrit Woltjer Financieel beheer</v>
          </cell>
          <cell r="D234">
            <v>10246</v>
          </cell>
          <cell r="E234" t="str">
            <v>Gerrit Woltjer Financieel beheer</v>
          </cell>
        </row>
        <row r="235">
          <cell r="A235" t="str">
            <v>6031432009U</v>
          </cell>
          <cell r="B235">
            <v>10</v>
          </cell>
          <cell r="C235" t="str">
            <v>10403 Adriaan van Arkel Specialist gebouwen</v>
          </cell>
          <cell r="D235">
            <v>10403</v>
          </cell>
          <cell r="E235" t="str">
            <v>Adriaan van Arkel Specialist gebouwen</v>
          </cell>
        </row>
        <row r="236">
          <cell r="A236" t="str">
            <v>6031438000I</v>
          </cell>
          <cell r="B236">
            <v>10</v>
          </cell>
          <cell r="C236" t="str">
            <v>10246 Gerrit Woltjer Financieel beheer</v>
          </cell>
          <cell r="D236">
            <v>10246</v>
          </cell>
          <cell r="E236" t="str">
            <v>Gerrit Woltjer Financieel beheer</v>
          </cell>
        </row>
        <row r="237">
          <cell r="A237" t="str">
            <v>6031438000U</v>
          </cell>
          <cell r="B237">
            <v>10</v>
          </cell>
          <cell r="C237" t="str">
            <v>10403 Adriaan van Arkel Specialist gebouwen</v>
          </cell>
          <cell r="D237">
            <v>10403</v>
          </cell>
          <cell r="E237" t="str">
            <v>Adriaan van Arkel Specialist gebouwen</v>
          </cell>
        </row>
        <row r="238">
          <cell r="A238" t="str">
            <v>6031438005I</v>
          </cell>
          <cell r="B238">
            <v>10</v>
          </cell>
          <cell r="C238" t="str">
            <v>10403 Adriaan van Arkel Specialist gebouwen</v>
          </cell>
          <cell r="D238">
            <v>10403</v>
          </cell>
          <cell r="E238" t="str">
            <v>Adriaan van Arkel Specialist gebouwen</v>
          </cell>
        </row>
        <row r="239">
          <cell r="A239" t="str">
            <v>6031438005U</v>
          </cell>
          <cell r="B239">
            <v>10</v>
          </cell>
          <cell r="C239" t="str">
            <v>10403 Adriaan van Arkel Specialist gebouwen</v>
          </cell>
          <cell r="D239">
            <v>10403</v>
          </cell>
          <cell r="E239" t="str">
            <v>Adriaan van Arkel Specialist gebouwen</v>
          </cell>
        </row>
        <row r="240">
          <cell r="A240" t="str">
            <v>6031521000U</v>
          </cell>
          <cell r="B240">
            <v>10</v>
          </cell>
          <cell r="C240" t="str">
            <v>10403 Adriaan van Arkel Specialist gebouwen</v>
          </cell>
          <cell r="D240">
            <v>10403</v>
          </cell>
          <cell r="E240" t="str">
            <v>Adriaan van Arkel Specialist gebouwen</v>
          </cell>
        </row>
        <row r="241">
          <cell r="A241" t="str">
            <v>6031536000I</v>
          </cell>
          <cell r="B241">
            <v>10</v>
          </cell>
          <cell r="C241" t="str">
            <v>10403 Adriaan van Arkel Specialist gebouwen</v>
          </cell>
          <cell r="D241">
            <v>10403</v>
          </cell>
          <cell r="E241" t="str">
            <v>Adriaan van Arkel Specialist gebouwen</v>
          </cell>
        </row>
        <row r="242">
          <cell r="A242" t="str">
            <v>6031538005U</v>
          </cell>
          <cell r="B242">
            <v>10</v>
          </cell>
          <cell r="C242" t="str">
            <v>10403 Adriaan van Arkel Specialist gebouwen</v>
          </cell>
          <cell r="D242">
            <v>10403</v>
          </cell>
          <cell r="E242" t="str">
            <v>Adriaan van Arkel Specialist gebouwen</v>
          </cell>
        </row>
        <row r="243">
          <cell r="A243" t="str">
            <v>6031538007U</v>
          </cell>
          <cell r="B243">
            <v>10</v>
          </cell>
          <cell r="C243" t="str">
            <v>10403 Adriaan van Arkel Specialist gebouwen</v>
          </cell>
          <cell r="D243">
            <v>10403</v>
          </cell>
          <cell r="E243" t="str">
            <v>Adriaan van Arkel Specialist gebouwen</v>
          </cell>
        </row>
        <row r="244">
          <cell r="A244" t="str">
            <v>6031538011U</v>
          </cell>
          <cell r="B244">
            <v>10</v>
          </cell>
          <cell r="C244" t="str">
            <v>10251 Henriette Wulfsen medew. schade en verzekeringen</v>
          </cell>
          <cell r="D244">
            <v>10251</v>
          </cell>
          <cell r="E244" t="str">
            <v>Henriette Wulfsen medew. schade en verzekeringen</v>
          </cell>
        </row>
        <row r="245">
          <cell r="A245" t="str">
            <v>6040111000I</v>
          </cell>
          <cell r="B245">
            <v>10</v>
          </cell>
          <cell r="C245" t="str">
            <v>10203 Jeanet Meesen Financieel beheer</v>
          </cell>
          <cell r="D245">
            <v>10203</v>
          </cell>
          <cell r="E245" t="str">
            <v>Jeanet Meesen Financieel beheer</v>
          </cell>
        </row>
        <row r="246">
          <cell r="A246" t="str">
            <v>6040111000U</v>
          </cell>
          <cell r="B246">
            <v>10</v>
          </cell>
          <cell r="C246" t="str">
            <v>10203 Jeanet Meesen Financieel beheer</v>
          </cell>
          <cell r="D246">
            <v>10203</v>
          </cell>
          <cell r="E246" t="str">
            <v>Jeanet Meesen Financieel beheer</v>
          </cell>
        </row>
        <row r="247">
          <cell r="A247" t="str">
            <v>6040135100U</v>
          </cell>
          <cell r="B247">
            <v>10</v>
          </cell>
          <cell r="C247" t="str">
            <v>10402 Ronald Jager Teammanager bedrijfsvoering</v>
          </cell>
          <cell r="D247">
            <v>10402</v>
          </cell>
          <cell r="E247" t="str">
            <v>Ronald Jager Teammanager bedrijfsvoering</v>
          </cell>
        </row>
        <row r="248">
          <cell r="A248" t="str">
            <v>6040135103U</v>
          </cell>
          <cell r="B248">
            <v>10</v>
          </cell>
          <cell r="C248" t="str">
            <v>10402 Ronald Jager Teammanager bedrijfsvoering</v>
          </cell>
          <cell r="D248">
            <v>10402</v>
          </cell>
          <cell r="E248" t="str">
            <v>Ronald Jager Teammanager bedrijfsvoering</v>
          </cell>
        </row>
        <row r="249">
          <cell r="A249" t="str">
            <v>6040135104U</v>
          </cell>
          <cell r="B249">
            <v>10</v>
          </cell>
          <cell r="C249" t="str">
            <v>10402 Ronald Jager Teammanager bedrijfsvoering</v>
          </cell>
          <cell r="D249">
            <v>10402</v>
          </cell>
          <cell r="E249" t="str">
            <v>Ronald Jager Teammanager bedrijfsvoering</v>
          </cell>
        </row>
        <row r="250">
          <cell r="A250" t="str">
            <v>6040135105U</v>
          </cell>
          <cell r="B250">
            <v>10</v>
          </cell>
          <cell r="C250" t="str">
            <v>10701 Annebeth Nagelhout Teammanager interne zaken</v>
          </cell>
          <cell r="D250">
            <v>10701</v>
          </cell>
          <cell r="E250" t="str">
            <v>Annebeth Nagelhout Teammanager interne zaken</v>
          </cell>
        </row>
        <row r="251">
          <cell r="A251" t="str">
            <v>6040135107U</v>
          </cell>
          <cell r="B251">
            <v>10</v>
          </cell>
          <cell r="C251" t="str">
            <v>10101 Bjørn van den Brink Directeur-secretaris</v>
          </cell>
          <cell r="D251">
            <v>10101</v>
          </cell>
          <cell r="E251" t="str">
            <v>Bjørn van den Brink Directeur-secretaris</v>
          </cell>
        </row>
        <row r="252">
          <cell r="A252" t="str">
            <v>6040135200I</v>
          </cell>
          <cell r="B252">
            <v>10</v>
          </cell>
          <cell r="C252" t="str">
            <v>10402 Ronald Jager Teammanager bedrijfsvoering</v>
          </cell>
          <cell r="D252">
            <v>10402</v>
          </cell>
          <cell r="E252" t="str">
            <v>Ronald Jager Teammanager bedrijfsvoering</v>
          </cell>
        </row>
        <row r="253">
          <cell r="A253" t="str">
            <v>6040138000I</v>
          </cell>
          <cell r="B253">
            <v>10</v>
          </cell>
          <cell r="C253" t="str">
            <v>10246 Gerrit Woltjer Financieel beheer</v>
          </cell>
          <cell r="D253">
            <v>10246</v>
          </cell>
          <cell r="E253" t="str">
            <v>Gerrit Woltjer Financieel beheer</v>
          </cell>
        </row>
        <row r="254">
          <cell r="A254" t="str">
            <v>6040138106U</v>
          </cell>
          <cell r="B254">
            <v>10</v>
          </cell>
          <cell r="C254" t="str">
            <v>10101 Bjørn van den Brink Directeur-secretaris</v>
          </cell>
          <cell r="D254">
            <v>10101</v>
          </cell>
          <cell r="E254" t="str">
            <v>Bjørn van den Brink Directeur-secretaris</v>
          </cell>
        </row>
        <row r="255">
          <cell r="A255" t="str">
            <v>6040138999U</v>
          </cell>
          <cell r="B255">
            <v>10</v>
          </cell>
          <cell r="C255" t="str">
            <v>10190 Afschrijvingen, Stelposten, Verrekeningen, Tegenbk</v>
          </cell>
          <cell r="D255">
            <v>10190</v>
          </cell>
          <cell r="E255" t="str">
            <v>Afschrijvingen, Stelposten, Verrekeningen, Tegenbk</v>
          </cell>
        </row>
        <row r="256">
          <cell r="A256" t="str">
            <v>6040172224U</v>
          </cell>
          <cell r="B256">
            <v>10</v>
          </cell>
          <cell r="C256" t="str">
            <v>10203 Jeanet Meesen Financieel beheer</v>
          </cell>
          <cell r="D256">
            <v>10203</v>
          </cell>
          <cell r="E256" t="str">
            <v>Jeanet Meesen Financieel beheer</v>
          </cell>
        </row>
        <row r="257">
          <cell r="A257" t="str">
            <v>6040172232U</v>
          </cell>
          <cell r="B257">
            <v>10</v>
          </cell>
          <cell r="C257" t="str">
            <v>10203 Jeanet Meesen Financieel beheer</v>
          </cell>
          <cell r="D257">
            <v>10203</v>
          </cell>
          <cell r="E257" t="str">
            <v>Jeanet Meesen Financieel beheer</v>
          </cell>
        </row>
        <row r="258">
          <cell r="A258" t="str">
            <v>6040172233I</v>
          </cell>
          <cell r="B258">
            <v>10</v>
          </cell>
          <cell r="C258" t="str">
            <v>10203 Jeanet Meesen Financieel beheer</v>
          </cell>
          <cell r="D258">
            <v>10203</v>
          </cell>
          <cell r="E258" t="str">
            <v>Jeanet Meesen Financieel beheer</v>
          </cell>
        </row>
        <row r="259">
          <cell r="A259" t="str">
            <v>6040172233U</v>
          </cell>
          <cell r="B259">
            <v>10</v>
          </cell>
          <cell r="C259" t="str">
            <v>10203 Jeanet Meesen Financieel beheer</v>
          </cell>
          <cell r="D259">
            <v>10203</v>
          </cell>
          <cell r="E259" t="str">
            <v>Jeanet Meesen Financieel beheer</v>
          </cell>
        </row>
        <row r="260">
          <cell r="A260" t="str">
            <v>6040172238U</v>
          </cell>
          <cell r="B260">
            <v>10</v>
          </cell>
          <cell r="C260" t="str">
            <v>10203 Jeanet Meesen Financieel beheer</v>
          </cell>
          <cell r="D260">
            <v>10203</v>
          </cell>
          <cell r="E260" t="str">
            <v>Jeanet Meesen Financieel beheer</v>
          </cell>
        </row>
        <row r="261">
          <cell r="A261" t="str">
            <v>6040173000U</v>
          </cell>
          <cell r="B261">
            <v>10</v>
          </cell>
          <cell r="C261" t="str">
            <v>10190 Afschrijvingen, Stelposten, Verrekeningen, Tegenbk</v>
          </cell>
          <cell r="D261">
            <v>10190</v>
          </cell>
          <cell r="E261" t="str">
            <v>Afschrijvingen, Stelposten, Verrekeningen, Tegenbk</v>
          </cell>
        </row>
        <row r="262">
          <cell r="A262" t="str">
            <v>6040174000U</v>
          </cell>
          <cell r="B262">
            <v>10</v>
          </cell>
          <cell r="C262" t="str">
            <v>10203 Jeanet Meesen Financieel beheer</v>
          </cell>
          <cell r="D262">
            <v>10203</v>
          </cell>
          <cell r="E262" t="str">
            <v>Jeanet Meesen Financieel beheer</v>
          </cell>
        </row>
        <row r="263">
          <cell r="A263" t="str">
            <v>6040175000I</v>
          </cell>
          <cell r="B263">
            <v>10</v>
          </cell>
          <cell r="C263" t="str">
            <v>10190 Afschrijvingen, Stelposten, Verrekeningen, Tegenbk</v>
          </cell>
          <cell r="D263">
            <v>10190</v>
          </cell>
          <cell r="E263" t="str">
            <v>Afschrijvingen, Stelposten, Verrekeningen, Tegenbk</v>
          </cell>
        </row>
        <row r="264">
          <cell r="A264" t="str">
            <v>6040175000U</v>
          </cell>
          <cell r="B264">
            <v>10</v>
          </cell>
          <cell r="C264" t="str">
            <v>10190 Afschrijvingen, Stelposten, Verrekeningen, Tegenbk</v>
          </cell>
          <cell r="D264">
            <v>10190</v>
          </cell>
          <cell r="E264" t="str">
            <v>Afschrijvingen, Stelposten, Verrekeningen, Tegenbk</v>
          </cell>
        </row>
        <row r="265">
          <cell r="A265" t="str">
            <v>6040235100U</v>
          </cell>
          <cell r="B265">
            <v>10</v>
          </cell>
          <cell r="C265" t="str">
            <v>10254 Jolanda Roelofse Adviseur P&amp;O</v>
          </cell>
          <cell r="D265">
            <v>10254</v>
          </cell>
          <cell r="E265" t="str">
            <v>Jolanda Roelofse Adviseur P&amp;O</v>
          </cell>
        </row>
        <row r="266">
          <cell r="A266" t="str">
            <v>6040238000U</v>
          </cell>
          <cell r="B266">
            <v>10</v>
          </cell>
          <cell r="C266" t="str">
            <v>10246 Gerrit Woltjer Financieel beheer</v>
          </cell>
          <cell r="D266">
            <v>10246</v>
          </cell>
          <cell r="E266" t="str">
            <v>Gerrit Woltjer Financieel beheer</v>
          </cell>
        </row>
        <row r="267">
          <cell r="A267" t="str">
            <v>6040238010U</v>
          </cell>
          <cell r="B267">
            <v>10</v>
          </cell>
          <cell r="C267" t="str">
            <v>10434 Jessica Schram-de Wit Ondersteuning team buitendst</v>
          </cell>
          <cell r="D267">
            <v>10434</v>
          </cell>
          <cell r="E267" t="str">
            <v>Jessica Schram-de Wit Ondersteuning team buitendst</v>
          </cell>
        </row>
        <row r="268">
          <cell r="A268" t="str">
            <v>6040238100U</v>
          </cell>
          <cell r="B268">
            <v>10</v>
          </cell>
          <cell r="C268" t="str">
            <v>10101 Bjørn van den Brink Directeur-secretaris</v>
          </cell>
          <cell r="D268">
            <v>10101</v>
          </cell>
          <cell r="E268" t="str">
            <v>Bjørn van den Brink Directeur-secretaris</v>
          </cell>
        </row>
        <row r="269">
          <cell r="A269" t="str">
            <v>6040238101U</v>
          </cell>
          <cell r="B269">
            <v>10</v>
          </cell>
          <cell r="C269" t="str">
            <v>10256 Nathalie Schreuder - Ambtelijk secretaris or</v>
          </cell>
          <cell r="D269">
            <v>10256</v>
          </cell>
          <cell r="E269" t="str">
            <v>Nathalie Schreuder - Ambtelijk secretaris or</v>
          </cell>
        </row>
        <row r="270">
          <cell r="A270" t="str">
            <v>6040238103U</v>
          </cell>
          <cell r="B270">
            <v>10</v>
          </cell>
          <cell r="C270" t="str">
            <v>10254 Jolanda Roelofse Adviseur P&amp;O</v>
          </cell>
          <cell r="D270">
            <v>10254</v>
          </cell>
          <cell r="E270" t="str">
            <v>Jolanda Roelofse Adviseur P&amp;O</v>
          </cell>
        </row>
        <row r="271">
          <cell r="A271" t="str">
            <v>6040238104U</v>
          </cell>
          <cell r="B271">
            <v>10</v>
          </cell>
          <cell r="C271" t="str">
            <v>10254 Jolanda Roelofse Adviseur P&amp;O</v>
          </cell>
          <cell r="D271">
            <v>10254</v>
          </cell>
          <cell r="E271" t="str">
            <v>Jolanda Roelofse Adviseur P&amp;O</v>
          </cell>
        </row>
        <row r="272">
          <cell r="A272" t="str">
            <v>6040238105U</v>
          </cell>
          <cell r="B272">
            <v>10</v>
          </cell>
          <cell r="C272" t="str">
            <v>10249 Mirjam Tijsen Bestuursondersteuner</v>
          </cell>
          <cell r="D272">
            <v>10249</v>
          </cell>
          <cell r="E272" t="str">
            <v>Mirjam Tijsen Bestuursondersteuner</v>
          </cell>
        </row>
        <row r="273">
          <cell r="A273" t="str">
            <v>6040238121U</v>
          </cell>
          <cell r="B273">
            <v>10</v>
          </cell>
          <cell r="C273" t="str">
            <v>10107 Kristel Vink Management assistent</v>
          </cell>
          <cell r="D273">
            <v>10107</v>
          </cell>
          <cell r="E273" t="str">
            <v>Kristel Vink Management assistent</v>
          </cell>
        </row>
        <row r="274">
          <cell r="A274" t="str">
            <v>6040238153U</v>
          </cell>
          <cell r="B274">
            <v>10</v>
          </cell>
          <cell r="C274" t="str">
            <v>10208 Carin Nijhuis consulent bedrijfsvoeringsonderst.</v>
          </cell>
          <cell r="D274">
            <v>10208</v>
          </cell>
          <cell r="E274" t="str">
            <v>Carin Nijhuis consulent bedrijfsvoeringsonderst.</v>
          </cell>
        </row>
        <row r="275">
          <cell r="A275" t="str">
            <v>6040238154U</v>
          </cell>
          <cell r="B275">
            <v>10</v>
          </cell>
          <cell r="C275" t="str">
            <v>10254 Jolanda Roelofse Adviseur P&amp;O</v>
          </cell>
          <cell r="D275">
            <v>10254</v>
          </cell>
          <cell r="E275" t="str">
            <v>Jolanda Roelofse Adviseur P&amp;O</v>
          </cell>
        </row>
        <row r="276">
          <cell r="A276" t="str">
            <v>6040238175U</v>
          </cell>
          <cell r="B276">
            <v>10</v>
          </cell>
          <cell r="C276" t="str">
            <v>10249 Mirjam Tijsen Bestuursondersteuner</v>
          </cell>
          <cell r="D276">
            <v>10249</v>
          </cell>
          <cell r="E276" t="str">
            <v>Mirjam Tijsen Bestuursondersteuner</v>
          </cell>
        </row>
        <row r="277">
          <cell r="A277" t="str">
            <v>6040238185U</v>
          </cell>
          <cell r="B277">
            <v>10</v>
          </cell>
          <cell r="C277" t="str">
            <v>10254 Jolanda Roelofse Adviseur P&amp;O</v>
          </cell>
          <cell r="D277">
            <v>10254</v>
          </cell>
          <cell r="E277" t="str">
            <v>Jolanda Roelofse Adviseur P&amp;O</v>
          </cell>
        </row>
        <row r="278">
          <cell r="A278" t="str">
            <v>6040238191U</v>
          </cell>
          <cell r="B278">
            <v>10</v>
          </cell>
          <cell r="C278" t="str">
            <v>10434 Jessica Schram-de Wit Ondersteuning team buitendst</v>
          </cell>
          <cell r="D278">
            <v>10434</v>
          </cell>
          <cell r="E278" t="str">
            <v>Jessica Schram-de Wit Ondersteuning team buitendst</v>
          </cell>
        </row>
        <row r="279">
          <cell r="A279" t="str">
            <v>6040243800U</v>
          </cell>
          <cell r="B279">
            <v>10</v>
          </cell>
          <cell r="C279" t="str">
            <v>10254 Jolanda Roelofse Adviseur P&amp;O</v>
          </cell>
          <cell r="D279">
            <v>10254</v>
          </cell>
          <cell r="E279" t="str">
            <v>Jolanda Roelofse Adviseur P&amp;O</v>
          </cell>
        </row>
        <row r="280">
          <cell r="A280" t="str">
            <v>6040243812U</v>
          </cell>
          <cell r="B280">
            <v>10</v>
          </cell>
          <cell r="C280" t="str">
            <v>10246 Gerrit Woltjer Financieel beheer</v>
          </cell>
          <cell r="D280">
            <v>10246</v>
          </cell>
          <cell r="E280" t="str">
            <v>Gerrit Woltjer Financieel beheer</v>
          </cell>
        </row>
        <row r="281">
          <cell r="A281" t="str">
            <v>6040321000U</v>
          </cell>
          <cell r="B281">
            <v>10</v>
          </cell>
          <cell r="C281" t="str">
            <v>10402 Ronald Jager Teammanager bedrijfsvoering</v>
          </cell>
          <cell r="D281">
            <v>10402</v>
          </cell>
          <cell r="E281" t="str">
            <v>Ronald Jager Teammanager bedrijfsvoering</v>
          </cell>
        </row>
        <row r="282">
          <cell r="A282" t="str">
            <v>6040338001U</v>
          </cell>
          <cell r="B282">
            <v>10</v>
          </cell>
          <cell r="C282" t="str">
            <v xml:space="preserve">10252 Nathalie Bottse Facilitair adviseur
</v>
          </cell>
          <cell r="D282">
            <v>10252</v>
          </cell>
          <cell r="E282" t="str">
            <v xml:space="preserve">Nathalie Bottse Facilitair adviseur
</v>
          </cell>
        </row>
        <row r="283">
          <cell r="A283" t="str">
            <v>6040338009U</v>
          </cell>
          <cell r="B283">
            <v>10</v>
          </cell>
          <cell r="C283" t="str">
            <v>10210 Jeroen Kalisvaart Netwerk-systeembeheerder</v>
          </cell>
          <cell r="D283">
            <v>10210</v>
          </cell>
          <cell r="E283" t="str">
            <v>Jeroen Kalisvaart Netwerk-systeembeheerder</v>
          </cell>
        </row>
        <row r="284">
          <cell r="A284" t="str">
            <v>6040338011U</v>
          </cell>
          <cell r="B284">
            <v>10</v>
          </cell>
          <cell r="C284" t="str">
            <v>10251 Henriette Wulfsen medew. schade en verzekeringen</v>
          </cell>
          <cell r="D284">
            <v>10251</v>
          </cell>
          <cell r="E284" t="str">
            <v>Henriette Wulfsen medew. schade en verzekeringen</v>
          </cell>
        </row>
        <row r="285">
          <cell r="A285" t="str">
            <v>6040338043U</v>
          </cell>
          <cell r="B285">
            <v>10</v>
          </cell>
          <cell r="C285" t="str">
            <v xml:space="preserve">10252 Nathalie Bottse Facilitair adviseur
</v>
          </cell>
          <cell r="D285">
            <v>10252</v>
          </cell>
          <cell r="E285" t="str">
            <v xml:space="preserve">Nathalie Bottse Facilitair adviseur
</v>
          </cell>
        </row>
        <row r="286">
          <cell r="A286" t="str">
            <v>6040338107U</v>
          </cell>
          <cell r="B286">
            <v>10</v>
          </cell>
          <cell r="C286" t="str">
            <v>10402 Ronald Jager Teammanager bedrijfsvoering</v>
          </cell>
          <cell r="D286">
            <v>10402</v>
          </cell>
          <cell r="E286" t="str">
            <v>Ronald Jager Teammanager bedrijfsvoering</v>
          </cell>
        </row>
        <row r="287">
          <cell r="A287" t="str">
            <v>6040338108U</v>
          </cell>
          <cell r="B287">
            <v>10</v>
          </cell>
          <cell r="C287" t="str">
            <v xml:space="preserve">10252 Nathalie Bottse Facilitair adviseur
</v>
          </cell>
          <cell r="D287">
            <v>10252</v>
          </cell>
          <cell r="E287" t="str">
            <v xml:space="preserve">Nathalie Bottse Facilitair adviseur
</v>
          </cell>
        </row>
        <row r="288">
          <cell r="A288" t="str">
            <v>6040338110U</v>
          </cell>
          <cell r="B288">
            <v>10</v>
          </cell>
          <cell r="C288" t="str">
            <v>10247 Anna Verkruisen Adv. informatiemanagement</v>
          </cell>
          <cell r="D288">
            <v>10247</v>
          </cell>
          <cell r="E288" t="str">
            <v>Anna Verkruisen Adv. informatiemanagement</v>
          </cell>
        </row>
        <row r="289">
          <cell r="A289" t="str">
            <v>6040338156U</v>
          </cell>
          <cell r="B289">
            <v>10</v>
          </cell>
          <cell r="C289" t="str">
            <v xml:space="preserve">10252 Nathalie Bottse Facilitair adviseur
</v>
          </cell>
          <cell r="D289">
            <v>10252</v>
          </cell>
          <cell r="E289" t="str">
            <v xml:space="preserve">Nathalie Bottse Facilitair adviseur
</v>
          </cell>
        </row>
        <row r="290">
          <cell r="A290" t="str">
            <v>6040338195U</v>
          </cell>
          <cell r="B290">
            <v>10</v>
          </cell>
          <cell r="C290" t="str">
            <v xml:space="preserve">10252 Nathalie Bottse Facilitair adviseur
</v>
          </cell>
          <cell r="D290">
            <v>10252</v>
          </cell>
          <cell r="E290" t="str">
            <v xml:space="preserve">Nathalie Bottse Facilitair adviseur
</v>
          </cell>
        </row>
        <row r="291">
          <cell r="A291" t="str">
            <v>6040538010U</v>
          </cell>
          <cell r="B291">
            <v>10</v>
          </cell>
          <cell r="C291" t="str">
            <v>10210 Jeroen Kalisvaart Netwerk-systeembeheerder</v>
          </cell>
          <cell r="D291">
            <v>10210</v>
          </cell>
          <cell r="E291" t="str">
            <v>Jeroen Kalisvaart Netwerk-systeembeheerder</v>
          </cell>
        </row>
        <row r="292">
          <cell r="A292" t="str">
            <v>6040538031U</v>
          </cell>
          <cell r="B292">
            <v>10</v>
          </cell>
          <cell r="C292" t="str">
            <v>10210 Jeroen Kalisvaart Netwerk-systeembeheerder</v>
          </cell>
          <cell r="D292">
            <v>10210</v>
          </cell>
          <cell r="E292" t="str">
            <v>Jeroen Kalisvaart Netwerk-systeembeheerder</v>
          </cell>
        </row>
        <row r="293">
          <cell r="A293" t="str">
            <v>6040538032U</v>
          </cell>
          <cell r="B293">
            <v>10</v>
          </cell>
          <cell r="C293" t="str">
            <v>10210 Jeroen Kalisvaart Netwerk-systeembeheerder</v>
          </cell>
          <cell r="D293">
            <v>10210</v>
          </cell>
          <cell r="E293" t="str">
            <v>Jeroen Kalisvaart Netwerk-systeembeheerder</v>
          </cell>
        </row>
        <row r="294">
          <cell r="A294" t="str">
            <v>6040538111U</v>
          </cell>
          <cell r="B294">
            <v>10</v>
          </cell>
          <cell r="C294" t="str">
            <v>10210 Jeroen Kalisvaart Netwerk-systeembeheerder</v>
          </cell>
          <cell r="D294">
            <v>10210</v>
          </cell>
          <cell r="E294" t="str">
            <v>Jeroen Kalisvaart Netwerk-systeembeheerder</v>
          </cell>
        </row>
        <row r="295">
          <cell r="A295" t="str">
            <v>6040538113U</v>
          </cell>
          <cell r="B295">
            <v>10</v>
          </cell>
          <cell r="C295" t="str">
            <v>10210 Jeroen Kalisvaart Netwerk-systeembeheerder</v>
          </cell>
          <cell r="D295">
            <v>10210</v>
          </cell>
          <cell r="E295" t="str">
            <v>Jeroen Kalisvaart Netwerk-systeembeheerder</v>
          </cell>
        </row>
        <row r="296">
          <cell r="A296" t="str">
            <v>6040738009U</v>
          </cell>
          <cell r="B296">
            <v>10</v>
          </cell>
          <cell r="C296" t="str">
            <v>10402 Ronald Jager Teammanager bedrijfsvoering</v>
          </cell>
          <cell r="D296">
            <v>10402</v>
          </cell>
          <cell r="E296" t="str">
            <v>Ronald Jager Teammanager bedrijfsvoering</v>
          </cell>
        </row>
        <row r="297">
          <cell r="A297" t="str">
            <v>6040738180U</v>
          </cell>
          <cell r="B297">
            <v>10</v>
          </cell>
          <cell r="C297" t="str">
            <v>10505 Carolina Ligter Online-contentmanager</v>
          </cell>
          <cell r="D297">
            <v>10505</v>
          </cell>
          <cell r="E297" t="str">
            <v>Carolina Ligter Online-contentmanager</v>
          </cell>
        </row>
        <row r="298">
          <cell r="A298" t="str">
            <v>6040773000U</v>
          </cell>
          <cell r="B298">
            <v>10</v>
          </cell>
          <cell r="C298" t="str">
            <v>10190 Afschrijvingen, Stelposten, Verrekeningen, Tegenbk</v>
          </cell>
          <cell r="D298">
            <v>10190</v>
          </cell>
          <cell r="E298" t="str">
            <v>Afschrijvingen, Stelposten, Verrekeningen, Tegenbk</v>
          </cell>
        </row>
        <row r="299">
          <cell r="A299" t="str">
            <v>6040774000U</v>
          </cell>
          <cell r="B299">
            <v>10</v>
          </cell>
          <cell r="C299" t="str">
            <v>10203 Jeanet Meesen Financieel beheer</v>
          </cell>
          <cell r="D299">
            <v>10203</v>
          </cell>
          <cell r="E299" t="str">
            <v>Jeanet Meesen Financieel beheer</v>
          </cell>
        </row>
        <row r="300">
          <cell r="A300" t="str">
            <v>6040821000U</v>
          </cell>
          <cell r="B300">
            <v>10</v>
          </cell>
          <cell r="C300" t="str">
            <v>10403 Adriaan van Arkel Specialist gebouwen</v>
          </cell>
          <cell r="D300">
            <v>10403</v>
          </cell>
          <cell r="E300" t="str">
            <v>Adriaan van Arkel Specialist gebouwen</v>
          </cell>
        </row>
        <row r="301">
          <cell r="A301" t="str">
            <v>6040836000I</v>
          </cell>
          <cell r="B301">
            <v>10</v>
          </cell>
          <cell r="C301" t="str">
            <v>10403 Adriaan van Arkel Specialist gebouwen</v>
          </cell>
          <cell r="D301">
            <v>10403</v>
          </cell>
          <cell r="E301" t="str">
            <v>Adriaan van Arkel Specialist gebouwen</v>
          </cell>
        </row>
        <row r="302">
          <cell r="A302" t="str">
            <v>6040838000U</v>
          </cell>
          <cell r="B302">
            <v>10</v>
          </cell>
          <cell r="C302" t="str">
            <v>10403 Adriaan van Arkel Specialist gebouwen</v>
          </cell>
          <cell r="D302">
            <v>10403</v>
          </cell>
          <cell r="E302" t="str">
            <v>Adriaan van Arkel Specialist gebouwen</v>
          </cell>
        </row>
        <row r="303">
          <cell r="A303" t="str">
            <v>6040838001U</v>
          </cell>
          <cell r="B303">
            <v>10</v>
          </cell>
          <cell r="C303" t="str">
            <v xml:space="preserve">10252 Nathalie Bottse Facilitair adviseur
</v>
          </cell>
          <cell r="D303">
            <v>10252</v>
          </cell>
          <cell r="E303" t="str">
            <v xml:space="preserve">Nathalie Bottse Facilitair adviseur
</v>
          </cell>
        </row>
        <row r="304">
          <cell r="A304" t="str">
            <v>6040838003U</v>
          </cell>
          <cell r="B304">
            <v>10</v>
          </cell>
          <cell r="C304" t="str">
            <v xml:space="preserve">10252 Nathalie Bottse Facilitair adviseur
</v>
          </cell>
          <cell r="D304">
            <v>10252</v>
          </cell>
          <cell r="E304" t="str">
            <v xml:space="preserve">Nathalie Bottse Facilitair adviseur
</v>
          </cell>
        </row>
        <row r="305">
          <cell r="A305" t="str">
            <v>6040838005I</v>
          </cell>
          <cell r="B305">
            <v>10</v>
          </cell>
          <cell r="C305" t="str">
            <v>10403 Adriaan van Arkel Specialist gebouwen</v>
          </cell>
          <cell r="D305">
            <v>10403</v>
          </cell>
          <cell r="E305" t="str">
            <v>Adriaan van Arkel Specialist gebouwen</v>
          </cell>
        </row>
        <row r="306">
          <cell r="A306" t="str">
            <v>6040838005U</v>
          </cell>
          <cell r="B306">
            <v>10</v>
          </cell>
          <cell r="C306" t="str">
            <v>10403 Adriaan van Arkel Specialist gebouwen</v>
          </cell>
          <cell r="D306">
            <v>10403</v>
          </cell>
          <cell r="E306" t="str">
            <v>Adriaan van Arkel Specialist gebouwen</v>
          </cell>
        </row>
        <row r="307">
          <cell r="A307" t="str">
            <v>6040838007U</v>
          </cell>
          <cell r="B307">
            <v>10</v>
          </cell>
          <cell r="C307" t="str">
            <v>10403 Adriaan van Arkel Specialist gebouwen</v>
          </cell>
          <cell r="D307">
            <v>10403</v>
          </cell>
          <cell r="E307" t="str">
            <v>Adriaan van Arkel Specialist gebouwen</v>
          </cell>
        </row>
        <row r="308">
          <cell r="A308" t="str">
            <v>6040838008U</v>
          </cell>
          <cell r="B308">
            <v>10</v>
          </cell>
          <cell r="C308" t="str">
            <v xml:space="preserve">10252 Nathalie Bottse Facilitair adviseur
</v>
          </cell>
          <cell r="D308">
            <v>10252</v>
          </cell>
          <cell r="E308" t="str">
            <v xml:space="preserve">Nathalie Bottse Facilitair adviseur
</v>
          </cell>
        </row>
        <row r="309">
          <cell r="A309" t="str">
            <v>6040838009U</v>
          </cell>
          <cell r="B309">
            <v>10</v>
          </cell>
          <cell r="C309" t="str">
            <v>10403 Adriaan van Arkel Specialist gebouwen</v>
          </cell>
          <cell r="D309">
            <v>10403</v>
          </cell>
          <cell r="E309" t="str">
            <v>Adriaan van Arkel Specialist gebouwen</v>
          </cell>
        </row>
        <row r="310">
          <cell r="A310" t="str">
            <v>6040838011U</v>
          </cell>
          <cell r="B310">
            <v>10</v>
          </cell>
          <cell r="C310" t="str">
            <v>10251 Henriette Wulfsen medew. schade en verzekeringen</v>
          </cell>
          <cell r="D310">
            <v>10251</v>
          </cell>
          <cell r="E310" t="str">
            <v>Henriette Wulfsen medew. schade en verzekeringen</v>
          </cell>
        </row>
        <row r="311">
          <cell r="A311" t="str">
            <v>6040838043U</v>
          </cell>
          <cell r="B311">
            <v>10</v>
          </cell>
          <cell r="C311" t="str">
            <v>10403 Adriaan van Arkel Specialist gebouwen</v>
          </cell>
          <cell r="D311">
            <v>10403</v>
          </cell>
          <cell r="E311" t="str">
            <v>Adriaan van Arkel Specialist gebouwen</v>
          </cell>
        </row>
        <row r="312">
          <cell r="A312" t="str">
            <v>6040838047U</v>
          </cell>
          <cell r="B312">
            <v>10</v>
          </cell>
          <cell r="C312" t="str">
            <v>10210 Jeroen Kalisvaart Netwerk-systeembeheerder</v>
          </cell>
          <cell r="D312">
            <v>10210</v>
          </cell>
          <cell r="E312" t="str">
            <v>Jeroen Kalisvaart Netwerk-systeembeheerder</v>
          </cell>
        </row>
        <row r="313">
          <cell r="A313" t="str">
            <v>6040838108U</v>
          </cell>
          <cell r="B313">
            <v>10</v>
          </cell>
          <cell r="C313" t="str">
            <v xml:space="preserve">10252 Nathalie Bottse Facilitair adviseur
</v>
          </cell>
          <cell r="D313">
            <v>10252</v>
          </cell>
          <cell r="E313" t="str">
            <v xml:space="preserve">Nathalie Bottse Facilitair adviseur
</v>
          </cell>
        </row>
        <row r="314">
          <cell r="A314" t="str">
            <v>6040838109U</v>
          </cell>
          <cell r="B314">
            <v>10</v>
          </cell>
          <cell r="C314" t="str">
            <v xml:space="preserve">10252 Nathalie Bottse Facilitair adviseur
</v>
          </cell>
          <cell r="D314">
            <v>10252</v>
          </cell>
          <cell r="E314" t="str">
            <v xml:space="preserve">Nathalie Bottse Facilitair adviseur
</v>
          </cell>
        </row>
        <row r="315">
          <cell r="A315" t="str">
            <v>6040838115U</v>
          </cell>
          <cell r="B315">
            <v>10</v>
          </cell>
          <cell r="C315" t="str">
            <v>10455 Lex Maurer Coördinator ibor</v>
          </cell>
          <cell r="D315">
            <v>10455</v>
          </cell>
          <cell r="E315" t="str">
            <v>Lex Maurer Coördinator ibor</v>
          </cell>
        </row>
        <row r="316">
          <cell r="A316" t="str">
            <v>6040838199U</v>
          </cell>
          <cell r="B316">
            <v>10</v>
          </cell>
          <cell r="C316" t="str">
            <v xml:space="preserve">10252 Nathalie Bottse Facilitair adviseur
</v>
          </cell>
          <cell r="D316">
            <v>10252</v>
          </cell>
          <cell r="E316" t="str">
            <v xml:space="preserve">Nathalie Bottse Facilitair adviseur
</v>
          </cell>
        </row>
        <row r="317">
          <cell r="A317" t="str">
            <v>6040838999U</v>
          </cell>
          <cell r="B317">
            <v>10</v>
          </cell>
          <cell r="C317" t="str">
            <v>10190 Afschrijvingen, Stelposten, Verrekeningen, Tegenbk</v>
          </cell>
          <cell r="D317">
            <v>10190</v>
          </cell>
          <cell r="E317" t="str">
            <v>Afschrijvingen, Stelposten, Verrekeningen, Tegenbk</v>
          </cell>
        </row>
        <row r="318">
          <cell r="A318" t="str">
            <v>6040872224U</v>
          </cell>
          <cell r="B318">
            <v>10</v>
          </cell>
          <cell r="C318" t="str">
            <v>10203 Jeanet Meesen Financieel beheer</v>
          </cell>
          <cell r="D318">
            <v>10203</v>
          </cell>
          <cell r="E318" t="str">
            <v>Jeanet Meesen Financieel beheer</v>
          </cell>
        </row>
        <row r="319">
          <cell r="A319" t="str">
            <v>6044221001U</v>
          </cell>
          <cell r="B319">
            <v>10</v>
          </cell>
          <cell r="C319" t="str">
            <v>10434 Jessica Schram-de Wit Ondersteuning team buitendst</v>
          </cell>
          <cell r="D319">
            <v>10434</v>
          </cell>
          <cell r="E319" t="str">
            <v>Jessica Schram-de Wit Ondersteuning team buitendst</v>
          </cell>
        </row>
        <row r="320">
          <cell r="A320" t="str">
            <v>6044238007U</v>
          </cell>
          <cell r="B320">
            <v>10</v>
          </cell>
          <cell r="C320" t="str">
            <v>10434 Jessica Schram-de Wit Ondersteuning team buitendst</v>
          </cell>
          <cell r="D320">
            <v>10434</v>
          </cell>
          <cell r="E320" t="str">
            <v>Jessica Schram-de Wit Ondersteuning team buitendst</v>
          </cell>
        </row>
        <row r="321">
          <cell r="A321" t="str">
            <v>6044238011U</v>
          </cell>
          <cell r="B321">
            <v>10</v>
          </cell>
          <cell r="C321" t="str">
            <v>10251 Henriette Wulfsen medew. schade en verzekeringen</v>
          </cell>
          <cell r="D321">
            <v>10251</v>
          </cell>
          <cell r="E321" t="str">
            <v>Henriette Wulfsen medew. schade en verzekeringen</v>
          </cell>
        </row>
        <row r="322">
          <cell r="A322" t="str">
            <v>6044238144U</v>
          </cell>
          <cell r="B322">
            <v>10</v>
          </cell>
          <cell r="C322" t="str">
            <v>10434 Jessica Schram-de Wit Ondersteuning team buitendst</v>
          </cell>
          <cell r="D322">
            <v>10434</v>
          </cell>
          <cell r="E322" t="str">
            <v>Jessica Schram-de Wit Ondersteuning team buitendst</v>
          </cell>
        </row>
        <row r="323">
          <cell r="A323" t="str">
            <v>6044238146U</v>
          </cell>
          <cell r="B323">
            <v>10</v>
          </cell>
          <cell r="C323" t="str">
            <v>10434 Jessica Schram-de Wit Ondersteuning team buitendst</v>
          </cell>
          <cell r="D323">
            <v>10434</v>
          </cell>
          <cell r="E323" t="str">
            <v>Jessica Schram-de Wit Ondersteuning team buitendst</v>
          </cell>
        </row>
        <row r="324">
          <cell r="A324" t="str">
            <v>6044273000U</v>
          </cell>
          <cell r="B324">
            <v>10</v>
          </cell>
          <cell r="C324" t="str">
            <v>10190 Afschrijvingen, Stelposten, Verrekeningen, Tegenbk</v>
          </cell>
          <cell r="D324">
            <v>10190</v>
          </cell>
          <cell r="E324" t="str">
            <v>Afschrijvingen, Stelposten, Verrekeningen, Tegenbk</v>
          </cell>
        </row>
        <row r="325">
          <cell r="A325" t="str">
            <v>6045038000I</v>
          </cell>
          <cell r="B325">
            <v>10</v>
          </cell>
          <cell r="C325" t="str">
            <v>10240 Karin Herder Juridisch adviseur</v>
          </cell>
          <cell r="D325">
            <v>10240</v>
          </cell>
          <cell r="E325" t="str">
            <v>Karin Herder Juridisch adviseur</v>
          </cell>
        </row>
        <row r="326">
          <cell r="A326" t="str">
            <v>6045038000U</v>
          </cell>
          <cell r="B326">
            <v>10</v>
          </cell>
          <cell r="C326" t="str">
            <v>10240 Karin Herder Juridisch adviseur</v>
          </cell>
          <cell r="D326">
            <v>10240</v>
          </cell>
          <cell r="E326" t="str">
            <v>Karin Herder Juridisch adviseur</v>
          </cell>
        </row>
        <row r="327">
          <cell r="A327" t="str">
            <v>6045038010U</v>
          </cell>
          <cell r="B327">
            <v>10</v>
          </cell>
          <cell r="C327" t="str">
            <v>10240 Karin Herder Juridisch adviseur</v>
          </cell>
          <cell r="D327">
            <v>10240</v>
          </cell>
          <cell r="E327" t="str">
            <v>Karin Herder Juridisch adviseur</v>
          </cell>
        </row>
        <row r="328">
          <cell r="A328" t="str">
            <v>6045135100U</v>
          </cell>
          <cell r="B328">
            <v>10</v>
          </cell>
          <cell r="C328" t="str">
            <v>10101 Bjørn van den Brink Directeur-secretaris</v>
          </cell>
          <cell r="D328">
            <v>10101</v>
          </cell>
          <cell r="E328" t="str">
            <v>Bjørn van den Brink Directeur-secretaris</v>
          </cell>
        </row>
        <row r="329">
          <cell r="A329" t="str">
            <v>6045138000U</v>
          </cell>
          <cell r="B329">
            <v>10</v>
          </cell>
          <cell r="C329" t="str">
            <v>10101 Bjørn van den Brink Directeur-secretaris</v>
          </cell>
          <cell r="D329">
            <v>10101</v>
          </cell>
          <cell r="E329" t="str">
            <v>Bjørn van den Brink Directeur-secretaris</v>
          </cell>
        </row>
        <row r="330">
          <cell r="A330" t="str">
            <v>6045138901I</v>
          </cell>
          <cell r="B330">
            <v>10</v>
          </cell>
          <cell r="C330" t="str">
            <v>10101 Bjørn van den Brink Directeur-secretaris</v>
          </cell>
          <cell r="D330">
            <v>10101</v>
          </cell>
          <cell r="E330" t="str">
            <v>Bjørn van den Brink Directeur-secretaris</v>
          </cell>
        </row>
        <row r="331">
          <cell r="A331" t="str">
            <v>6045138901U</v>
          </cell>
          <cell r="B331">
            <v>10</v>
          </cell>
          <cell r="C331" t="str">
            <v>10101 Bjørn van den Brink Directeur-secretaris</v>
          </cell>
          <cell r="D331">
            <v>10101</v>
          </cell>
          <cell r="E331" t="str">
            <v>Bjørn van den Brink Directeur-secretaris</v>
          </cell>
        </row>
        <row r="332">
          <cell r="A332" t="str">
            <v>6045138904I</v>
          </cell>
          <cell r="B332">
            <v>10</v>
          </cell>
          <cell r="C332" t="str">
            <v>10101 Bjørn van den Brink Directeur-secretaris</v>
          </cell>
          <cell r="D332">
            <v>10101</v>
          </cell>
          <cell r="E332" t="str">
            <v>Bjørn van den Brink Directeur-secretaris</v>
          </cell>
        </row>
        <row r="333">
          <cell r="A333" t="str">
            <v>6045238000U</v>
          </cell>
          <cell r="B333">
            <v>10</v>
          </cell>
          <cell r="C333" t="str">
            <v>10210 Jeroen Kalisvaart Netwerk-systeembeheerder</v>
          </cell>
          <cell r="D333">
            <v>10210</v>
          </cell>
          <cell r="E333" t="str">
            <v>Jeroen Kalisvaart Netwerk-systeembeheerder</v>
          </cell>
        </row>
        <row r="334">
          <cell r="A334" t="str">
            <v>6045238032U</v>
          </cell>
          <cell r="B334">
            <v>10</v>
          </cell>
          <cell r="C334" t="str">
            <v>10210 Jeroen Kalisvaart Netwerk-systeembeheerder</v>
          </cell>
          <cell r="D334">
            <v>10210</v>
          </cell>
          <cell r="E334" t="str">
            <v>Jeroen Kalisvaart Netwerk-systeembeheerder</v>
          </cell>
        </row>
        <row r="335">
          <cell r="A335" t="str">
            <v>6045238104U</v>
          </cell>
          <cell r="B335">
            <v>10</v>
          </cell>
          <cell r="C335" t="str">
            <v>10210 Jeroen Kalisvaart Netwerk-systeembeheerder</v>
          </cell>
          <cell r="D335">
            <v>10210</v>
          </cell>
          <cell r="E335" t="str">
            <v>Jeroen Kalisvaart Netwerk-systeembeheerder</v>
          </cell>
        </row>
        <row r="336">
          <cell r="A336" t="str">
            <v>6045238901U</v>
          </cell>
          <cell r="B336">
            <v>10</v>
          </cell>
          <cell r="C336" t="str">
            <v>10210 Jeroen Kalisvaart Netwerk-systeembeheerder</v>
          </cell>
          <cell r="D336">
            <v>10210</v>
          </cell>
          <cell r="E336" t="str">
            <v>Jeroen Kalisvaart Netwerk-systeembeheerder</v>
          </cell>
        </row>
        <row r="337">
          <cell r="A337" t="str">
            <v>6045238902U</v>
          </cell>
          <cell r="B337">
            <v>10</v>
          </cell>
          <cell r="C337" t="str">
            <v>10210 Jeroen Kalisvaart Netwerk-systeembeheerder</v>
          </cell>
          <cell r="D337">
            <v>10210</v>
          </cell>
          <cell r="E337" t="str">
            <v>Jeroen Kalisvaart Netwerk-systeembeheerder</v>
          </cell>
        </row>
        <row r="338">
          <cell r="A338" t="str">
            <v>6045338000U</v>
          </cell>
          <cell r="B338">
            <v>10</v>
          </cell>
          <cell r="C338" t="str">
            <v>10206 Eric Zuidberg Financieel beheer-applicatiebeheer</v>
          </cell>
          <cell r="D338">
            <v>10206</v>
          </cell>
          <cell r="E338" t="str">
            <v>Eric Zuidberg Financieel beheer-applicatiebeheer</v>
          </cell>
        </row>
        <row r="339">
          <cell r="A339" t="str">
            <v>6045338032U</v>
          </cell>
          <cell r="B339">
            <v>10</v>
          </cell>
          <cell r="C339" t="str">
            <v>10206 Eric Zuidberg Financieel beheer-applicatiebeheer</v>
          </cell>
          <cell r="D339">
            <v>10206</v>
          </cell>
          <cell r="E339" t="str">
            <v>Eric Zuidberg Financieel beheer-applicatiebeheer</v>
          </cell>
        </row>
        <row r="340">
          <cell r="A340" t="str">
            <v>6045338901I</v>
          </cell>
          <cell r="B340">
            <v>10</v>
          </cell>
          <cell r="C340" t="str">
            <v>10206 Eric Zuidberg Financieel beheer-applicatiebeheer</v>
          </cell>
          <cell r="D340">
            <v>10206</v>
          </cell>
          <cell r="E340" t="str">
            <v>Eric Zuidberg Financieel beheer-applicatiebeheer</v>
          </cell>
        </row>
        <row r="341">
          <cell r="A341" t="str">
            <v>6045338901U</v>
          </cell>
          <cell r="B341">
            <v>10</v>
          </cell>
          <cell r="C341" t="str">
            <v>10206 Eric Zuidberg Financieel beheer-applicatiebeheer</v>
          </cell>
          <cell r="D341">
            <v>10206</v>
          </cell>
          <cell r="E341" t="str">
            <v>Eric Zuidberg Financieel beheer-applicatiebeheer</v>
          </cell>
        </row>
        <row r="342">
          <cell r="A342" t="str">
            <v>6045338902I</v>
          </cell>
          <cell r="B342">
            <v>10</v>
          </cell>
          <cell r="C342" t="str">
            <v>10206 Eric Zuidberg Financieel beheer-applicatiebeheer</v>
          </cell>
          <cell r="D342">
            <v>10206</v>
          </cell>
          <cell r="E342" t="str">
            <v>Eric Zuidberg Financieel beheer-applicatiebeheer</v>
          </cell>
        </row>
        <row r="343">
          <cell r="A343" t="str">
            <v>6045338902U</v>
          </cell>
          <cell r="B343">
            <v>10</v>
          </cell>
          <cell r="C343" t="str">
            <v>10206 Eric Zuidberg Financieel beheer-applicatiebeheer</v>
          </cell>
          <cell r="D343">
            <v>10206</v>
          </cell>
          <cell r="E343" t="str">
            <v>Eric Zuidberg Financieel beheer-applicatiebeheer</v>
          </cell>
        </row>
        <row r="344">
          <cell r="A344" t="str">
            <v>6045435100U</v>
          </cell>
          <cell r="B344">
            <v>10</v>
          </cell>
          <cell r="C344" t="str">
            <v>10254 Jolanda Roelofse Adviseur P&amp;O</v>
          </cell>
          <cell r="D344">
            <v>10254</v>
          </cell>
          <cell r="E344" t="str">
            <v>Jolanda Roelofse Adviseur P&amp;O</v>
          </cell>
        </row>
        <row r="345">
          <cell r="A345" t="str">
            <v>6045438000U</v>
          </cell>
          <cell r="B345">
            <v>10</v>
          </cell>
          <cell r="C345" t="str">
            <v>10254 Jolanda Roelofse Adviseur P&amp;O</v>
          </cell>
          <cell r="D345">
            <v>10254</v>
          </cell>
          <cell r="E345" t="str">
            <v>Jolanda Roelofse Adviseur P&amp;O</v>
          </cell>
        </row>
        <row r="346">
          <cell r="A346" t="str">
            <v>6045438032U</v>
          </cell>
          <cell r="B346">
            <v>10</v>
          </cell>
          <cell r="C346" t="str">
            <v>10254 Jolanda Roelofse Adviseur P&amp;O</v>
          </cell>
          <cell r="D346">
            <v>10254</v>
          </cell>
          <cell r="E346" t="str">
            <v>Jolanda Roelofse Adviseur P&amp;O</v>
          </cell>
        </row>
        <row r="347">
          <cell r="A347" t="str">
            <v>6045438104U</v>
          </cell>
          <cell r="B347">
            <v>10</v>
          </cell>
          <cell r="C347" t="str">
            <v>10254 Jolanda Roelofse Adviseur P&amp;O</v>
          </cell>
          <cell r="D347">
            <v>10254</v>
          </cell>
          <cell r="E347" t="str">
            <v>Jolanda Roelofse Adviseur P&amp;O</v>
          </cell>
        </row>
        <row r="348">
          <cell r="A348" t="str">
            <v>6045438904I</v>
          </cell>
          <cell r="B348">
            <v>10</v>
          </cell>
          <cell r="C348" t="str">
            <v>10254 Jolanda Roelofse Adviseur P&amp;O</v>
          </cell>
          <cell r="D348">
            <v>10254</v>
          </cell>
          <cell r="E348" t="str">
            <v>Jolanda Roelofse Adviseur P&amp;O</v>
          </cell>
        </row>
        <row r="349">
          <cell r="A349" t="str">
            <v>6045538000U</v>
          </cell>
          <cell r="B349">
            <v>10</v>
          </cell>
          <cell r="C349" t="str">
            <v>10402 Ronald Jager Teammanager bedrijfsvoering</v>
          </cell>
          <cell r="D349">
            <v>10402</v>
          </cell>
          <cell r="E349" t="str">
            <v>Ronald Jager Teammanager bedrijfsvoering</v>
          </cell>
        </row>
        <row r="350">
          <cell r="A350" t="str">
            <v>6045538104U</v>
          </cell>
          <cell r="B350">
            <v>10</v>
          </cell>
          <cell r="C350" t="str">
            <v>10402 Ronald Jager Teammanager bedrijfsvoering</v>
          </cell>
          <cell r="D350">
            <v>10402</v>
          </cell>
          <cell r="E350" t="str">
            <v>Ronald Jager Teammanager bedrijfsvoering</v>
          </cell>
        </row>
        <row r="351">
          <cell r="A351" t="str">
            <v>6045611000U</v>
          </cell>
          <cell r="B351">
            <v>10</v>
          </cell>
          <cell r="C351" t="str">
            <v>10101 Bjørn van den Brink Directeur-secretaris</v>
          </cell>
          <cell r="D351">
            <v>10101</v>
          </cell>
          <cell r="E351" t="str">
            <v>Bjørn van den Brink Directeur-secretaris</v>
          </cell>
        </row>
        <row r="352">
          <cell r="A352" t="str">
            <v>6045635100U</v>
          </cell>
          <cell r="B352">
            <v>10</v>
          </cell>
          <cell r="C352" t="str">
            <v>10101 Bjørn van den Brink Directeur-secretaris</v>
          </cell>
          <cell r="D352">
            <v>10101</v>
          </cell>
          <cell r="E352" t="str">
            <v>Bjørn van den Brink Directeur-secretaris</v>
          </cell>
        </row>
        <row r="353">
          <cell r="A353" t="str">
            <v>6045638904I</v>
          </cell>
          <cell r="B353">
            <v>10</v>
          </cell>
          <cell r="C353" t="str">
            <v>10101 Bjørn van den Brink Directeur-secretaris</v>
          </cell>
          <cell r="D353">
            <v>10101</v>
          </cell>
          <cell r="E353" t="str">
            <v>Bjørn van den Brink Directeur-secretaris</v>
          </cell>
        </row>
        <row r="354">
          <cell r="A354" t="str">
            <v>6045638904U</v>
          </cell>
          <cell r="B354">
            <v>10</v>
          </cell>
          <cell r="C354" t="str">
            <v>10101 Bjørn van den Brink Directeur-secretaris</v>
          </cell>
          <cell r="D354">
            <v>10101</v>
          </cell>
          <cell r="E354" t="str">
            <v>Bjørn van den Brink Directeur-secretaris</v>
          </cell>
        </row>
        <row r="355">
          <cell r="A355" t="str">
            <v>6045711000U</v>
          </cell>
          <cell r="B355">
            <v>10</v>
          </cell>
          <cell r="C355" t="str">
            <v>10203 Jeanet Meesen Financieel beheer</v>
          </cell>
          <cell r="D355">
            <v>10203</v>
          </cell>
          <cell r="E355" t="str">
            <v>Jeanet Meesen Financieel beheer</v>
          </cell>
        </row>
        <row r="356">
          <cell r="A356" t="str">
            <v>6045735104U</v>
          </cell>
          <cell r="B356">
            <v>10</v>
          </cell>
          <cell r="C356" t="str">
            <v>10247 Anna Verkruisen Adv. informatiemanagement</v>
          </cell>
          <cell r="D356">
            <v>10247</v>
          </cell>
          <cell r="E356" t="str">
            <v>Anna Verkruisen Adv. informatiemanagement</v>
          </cell>
        </row>
        <row r="357">
          <cell r="A357" t="str">
            <v>6045738000U</v>
          </cell>
          <cell r="B357">
            <v>10</v>
          </cell>
          <cell r="C357" t="str">
            <v>10247 Anna Verkruisen Adv. informatiemanagement</v>
          </cell>
          <cell r="D357">
            <v>10247</v>
          </cell>
          <cell r="E357" t="str">
            <v>Anna Verkruisen Adv. informatiemanagement</v>
          </cell>
        </row>
        <row r="358">
          <cell r="A358" t="str">
            <v>6045738032U</v>
          </cell>
          <cell r="B358">
            <v>10</v>
          </cell>
          <cell r="C358" t="str">
            <v>10247 Anna Verkruisen Adv. informatiemanagement</v>
          </cell>
          <cell r="D358">
            <v>10247</v>
          </cell>
          <cell r="E358" t="str">
            <v>Anna Verkruisen Adv. informatiemanagement</v>
          </cell>
        </row>
        <row r="359">
          <cell r="A359" t="str">
            <v>6050174000U</v>
          </cell>
          <cell r="B359">
            <v>10</v>
          </cell>
          <cell r="C359" t="str">
            <v>10203 Jeanet Meesen Financieel beheer</v>
          </cell>
          <cell r="D359">
            <v>10203</v>
          </cell>
          <cell r="E359" t="str">
            <v>Jeanet Meesen Financieel beheer</v>
          </cell>
        </row>
        <row r="360">
          <cell r="A360" t="str">
            <v>6050251000I</v>
          </cell>
          <cell r="B360">
            <v>10</v>
          </cell>
          <cell r="C360" t="str">
            <v>10203 Jeanet Meesen Financieel beheer</v>
          </cell>
          <cell r="D360">
            <v>10203</v>
          </cell>
          <cell r="E360" t="str">
            <v>Jeanet Meesen Financieel beheer</v>
          </cell>
        </row>
        <row r="361">
          <cell r="A361" t="str">
            <v>6050251000U</v>
          </cell>
          <cell r="B361">
            <v>10</v>
          </cell>
          <cell r="C361" t="str">
            <v>10203 Jeanet Meesen Financieel beheer</v>
          </cell>
          <cell r="D361">
            <v>10203</v>
          </cell>
          <cell r="E361" t="str">
            <v>Jeanet Meesen Financieel beheer</v>
          </cell>
        </row>
        <row r="362">
          <cell r="A362" t="str">
            <v>6050252000I</v>
          </cell>
          <cell r="B362">
            <v>10</v>
          </cell>
          <cell r="C362" t="str">
            <v>10203 Jeanet Meesen Financieel beheer</v>
          </cell>
          <cell r="D362">
            <v>10203</v>
          </cell>
          <cell r="E362" t="str">
            <v>Jeanet Meesen Financieel beheer</v>
          </cell>
        </row>
        <row r="363">
          <cell r="A363" t="str">
            <v>6050274000I</v>
          </cell>
          <cell r="B363">
            <v>10</v>
          </cell>
          <cell r="C363" t="str">
            <v>10203 Jeanet Meesen Financieel beheer</v>
          </cell>
          <cell r="D363">
            <v>10203</v>
          </cell>
          <cell r="E363" t="str">
            <v>Jeanet Meesen Financieel beheer</v>
          </cell>
        </row>
        <row r="364">
          <cell r="A364" t="str">
            <v>6050274000U</v>
          </cell>
          <cell r="B364">
            <v>10</v>
          </cell>
          <cell r="C364" t="str">
            <v>10203 Jeanet Meesen Financieel beheer</v>
          </cell>
          <cell r="D364">
            <v>10203</v>
          </cell>
          <cell r="E364" t="str">
            <v>Jeanet Meesen Financieel beheer</v>
          </cell>
        </row>
        <row r="365">
          <cell r="A365" t="str">
            <v>6061222100I</v>
          </cell>
          <cell r="B365">
            <v>10</v>
          </cell>
          <cell r="C365" t="str">
            <v>10402 Ronald Jager Teammanager bedrijfsvoering</v>
          </cell>
          <cell r="D365">
            <v>10402</v>
          </cell>
          <cell r="E365" t="str">
            <v>Ronald Jager Teammanager bedrijfsvoering</v>
          </cell>
        </row>
        <row r="366">
          <cell r="A366" t="str">
            <v>6061243300U</v>
          </cell>
          <cell r="B366">
            <v>10</v>
          </cell>
          <cell r="C366" t="str">
            <v>10402 Ronald Jager Teammanager bedrijfsvoering</v>
          </cell>
          <cell r="D366">
            <v>10402</v>
          </cell>
          <cell r="E366" t="str">
            <v>Ronald Jager Teammanager bedrijfsvoering</v>
          </cell>
        </row>
        <row r="367">
          <cell r="A367" t="str">
            <v>6061243601U</v>
          </cell>
          <cell r="B367">
            <v>10</v>
          </cell>
          <cell r="C367" t="str">
            <v>10402 Ronald Jager Teammanager bedrijfsvoering</v>
          </cell>
          <cell r="D367">
            <v>10402</v>
          </cell>
          <cell r="E367" t="str">
            <v>Ronald Jager Teammanager bedrijfsvoering</v>
          </cell>
        </row>
        <row r="368">
          <cell r="A368" t="str">
            <v>6062222101I</v>
          </cell>
          <cell r="B368">
            <v>10</v>
          </cell>
          <cell r="C368" t="str">
            <v>10402 Ronald Jager Teammanager bedrijfsvoering</v>
          </cell>
          <cell r="D368">
            <v>10402</v>
          </cell>
          <cell r="E368" t="str">
            <v>Ronald Jager Teammanager bedrijfsvoering</v>
          </cell>
        </row>
        <row r="369">
          <cell r="A369" t="str">
            <v>6062222102I</v>
          </cell>
          <cell r="B369">
            <v>10</v>
          </cell>
          <cell r="C369" t="str">
            <v>10402 Ronald Jager Teammanager bedrijfsvoering</v>
          </cell>
          <cell r="D369">
            <v>10402</v>
          </cell>
          <cell r="E369" t="str">
            <v>Ronald Jager Teammanager bedrijfsvoering</v>
          </cell>
        </row>
        <row r="370">
          <cell r="A370" t="str">
            <v>6064222106I</v>
          </cell>
          <cell r="B370">
            <v>10</v>
          </cell>
          <cell r="C370" t="str">
            <v>10402 Ronald Jager Teammanager bedrijfsvoering</v>
          </cell>
          <cell r="D370">
            <v>10402</v>
          </cell>
          <cell r="E370" t="str">
            <v>Ronald Jager Teammanager bedrijfsvoering</v>
          </cell>
        </row>
        <row r="371">
          <cell r="A371" t="str">
            <v>6064238034I</v>
          </cell>
          <cell r="B371">
            <v>10</v>
          </cell>
          <cell r="C371" t="str">
            <v>10402 Ronald Jager Teammanager bedrijfsvoering</v>
          </cell>
          <cell r="D371">
            <v>10402</v>
          </cell>
          <cell r="E371" t="str">
            <v>Ronald Jager Teammanager bedrijfsvoering</v>
          </cell>
        </row>
        <row r="372">
          <cell r="A372" t="str">
            <v>6064238034U</v>
          </cell>
          <cell r="B372">
            <v>10</v>
          </cell>
          <cell r="C372" t="str">
            <v>10402 Ronald Jager Teammanager bedrijfsvoering</v>
          </cell>
          <cell r="D372">
            <v>10402</v>
          </cell>
          <cell r="E372" t="str">
            <v>Ronald Jager Teammanager bedrijfsvoering</v>
          </cell>
        </row>
        <row r="373">
          <cell r="A373" t="str">
            <v>6064274000I</v>
          </cell>
          <cell r="B373">
            <v>10</v>
          </cell>
          <cell r="C373" t="str">
            <v>10402 Ronald Jager Teammanager bedrijfsvoering</v>
          </cell>
          <cell r="D373">
            <v>10402</v>
          </cell>
          <cell r="E373" t="str">
            <v>Ronald Jager Teammanager bedrijfsvoering</v>
          </cell>
        </row>
        <row r="374">
          <cell r="A374" t="str">
            <v>6070238000U</v>
          </cell>
          <cell r="B374">
            <v>10</v>
          </cell>
          <cell r="C374" t="str">
            <v>10220 Henk Krakers Financieel adviseur</v>
          </cell>
          <cell r="D374">
            <v>10220</v>
          </cell>
          <cell r="E374" t="str">
            <v>Henk Krakers Financieel adviseur</v>
          </cell>
        </row>
        <row r="375">
          <cell r="A375" t="str">
            <v>6070238999U</v>
          </cell>
          <cell r="B375">
            <v>10</v>
          </cell>
          <cell r="C375" t="str">
            <v>10190 Afschrijvingen, Stelposten, Verrekeningen, Tegenbk</v>
          </cell>
          <cell r="D375">
            <v>10190</v>
          </cell>
          <cell r="E375" t="str">
            <v>Afschrijvingen, Stelposten, Verrekeningen, Tegenbk</v>
          </cell>
        </row>
        <row r="376">
          <cell r="A376" t="str">
            <v>6070243101I</v>
          </cell>
          <cell r="B376">
            <v>10</v>
          </cell>
          <cell r="C376" t="str">
            <v>10220 Henk Krakers Financieel adviseur</v>
          </cell>
          <cell r="D376">
            <v>10220</v>
          </cell>
          <cell r="E376" t="str">
            <v>Henk Krakers Financieel adviseur</v>
          </cell>
        </row>
        <row r="377">
          <cell r="A377" t="str">
            <v>6070243102I</v>
          </cell>
          <cell r="B377">
            <v>10</v>
          </cell>
          <cell r="C377" t="str">
            <v>10220 Henk Krakers Financieel adviseur</v>
          </cell>
          <cell r="D377">
            <v>10220</v>
          </cell>
          <cell r="E377" t="str">
            <v>Henk Krakers Financieel adviseur</v>
          </cell>
        </row>
        <row r="378">
          <cell r="A378" t="str">
            <v>6070243107I</v>
          </cell>
          <cell r="B378">
            <v>10</v>
          </cell>
          <cell r="C378" t="str">
            <v>10220 Henk Krakers Financieel adviseur</v>
          </cell>
          <cell r="D378">
            <v>10220</v>
          </cell>
          <cell r="E378" t="str">
            <v>Henk Krakers Financieel adviseur</v>
          </cell>
        </row>
        <row r="379">
          <cell r="A379" t="str">
            <v>6080172232I</v>
          </cell>
          <cell r="B379">
            <v>10</v>
          </cell>
          <cell r="C379" t="str">
            <v>10203 Jeanet Meesen Financieel beheer</v>
          </cell>
          <cell r="D379">
            <v>10203</v>
          </cell>
          <cell r="E379" t="str">
            <v>Jeanet Meesen Financieel beheer</v>
          </cell>
        </row>
        <row r="380">
          <cell r="A380" t="str">
            <v>6080172232U</v>
          </cell>
          <cell r="B380">
            <v>10</v>
          </cell>
          <cell r="C380" t="str">
            <v>10203 Jeanet Meesen Financieel beheer</v>
          </cell>
          <cell r="D380">
            <v>10203</v>
          </cell>
          <cell r="E380" t="str">
            <v>Jeanet Meesen Financieel beheer</v>
          </cell>
        </row>
        <row r="381">
          <cell r="A381" t="str">
            <v>6080172233I</v>
          </cell>
          <cell r="B381">
            <v>10</v>
          </cell>
          <cell r="C381" t="str">
            <v>10203 Jeanet Meesen Financieel beheer</v>
          </cell>
          <cell r="D381">
            <v>10203</v>
          </cell>
          <cell r="E381" t="str">
            <v>Jeanet Meesen Financieel beheer</v>
          </cell>
        </row>
        <row r="382">
          <cell r="A382" t="str">
            <v>6080172238I</v>
          </cell>
          <cell r="B382">
            <v>10</v>
          </cell>
          <cell r="C382" t="str">
            <v>10203 Jeanet Meesen Financieel beheer</v>
          </cell>
          <cell r="D382">
            <v>10203</v>
          </cell>
          <cell r="E382" t="str">
            <v>Jeanet Meesen Financieel beheer</v>
          </cell>
        </row>
        <row r="383">
          <cell r="A383" t="str">
            <v>6080172238U</v>
          </cell>
          <cell r="B383">
            <v>10</v>
          </cell>
          <cell r="C383" t="str">
            <v>10203 Jeanet Meesen Financieel beheer</v>
          </cell>
          <cell r="D383">
            <v>10203</v>
          </cell>
          <cell r="E383" t="str">
            <v>Jeanet Meesen Financieel beheer</v>
          </cell>
        </row>
        <row r="384">
          <cell r="A384" t="str">
            <v>6080338999I</v>
          </cell>
          <cell r="B384">
            <v>10</v>
          </cell>
          <cell r="C384" t="str">
            <v>10190 Afschrijvingen, Stelposten, Verrekeningen, Tegenbk</v>
          </cell>
          <cell r="D384">
            <v>10190</v>
          </cell>
          <cell r="E384" t="str">
            <v>Afschrijvingen, Stelposten, Verrekeningen, Tegenbk</v>
          </cell>
        </row>
        <row r="385">
          <cell r="A385" t="str">
            <v>6080338999U</v>
          </cell>
          <cell r="B385">
            <v>10</v>
          </cell>
          <cell r="C385" t="str">
            <v>10190 Afschrijvingen, Stelposten, Verrekeningen, Tegenbk</v>
          </cell>
          <cell r="D385">
            <v>10190</v>
          </cell>
          <cell r="E385" t="str">
            <v>Afschrijvingen, Stelposten, Verrekeningen, Tegenbk</v>
          </cell>
        </row>
        <row r="386">
          <cell r="A386" t="str">
            <v>6080438999U</v>
          </cell>
          <cell r="B386">
            <v>10</v>
          </cell>
          <cell r="C386" t="str">
            <v>10190 Afschrijvingen, Stelposten, Verrekeningen, Tegenbk</v>
          </cell>
          <cell r="D386">
            <v>10190</v>
          </cell>
          <cell r="E386" t="str">
            <v>Afschrijvingen, Stelposten, Verrekeningen, Tegenbk</v>
          </cell>
        </row>
        <row r="387">
          <cell r="A387" t="str">
            <v>6081411000U</v>
          </cell>
          <cell r="B387">
            <v>10</v>
          </cell>
          <cell r="C387" t="str">
            <v>10203 Jeanet Meesen Financieel beheer</v>
          </cell>
          <cell r="D387">
            <v>10203</v>
          </cell>
          <cell r="E387" t="str">
            <v>Jeanet Meesen Financieel beheer</v>
          </cell>
        </row>
        <row r="388">
          <cell r="A388" t="str">
            <v>6081438000I</v>
          </cell>
          <cell r="B388">
            <v>10</v>
          </cell>
          <cell r="C388" t="str">
            <v>10203 Jeanet Meesen Financieel beheer</v>
          </cell>
          <cell r="D388">
            <v>10203</v>
          </cell>
          <cell r="E388" t="str">
            <v>Jeanet Meesen Financieel beheer</v>
          </cell>
        </row>
        <row r="389">
          <cell r="A389" t="str">
            <v>6081438000U</v>
          </cell>
          <cell r="B389">
            <v>10</v>
          </cell>
          <cell r="C389" t="str">
            <v>10203 Jeanet Meesen Financieel beheer</v>
          </cell>
          <cell r="D389">
            <v>10203</v>
          </cell>
          <cell r="E389" t="str">
            <v>Jeanet Meesen Financieel beheer</v>
          </cell>
        </row>
        <row r="390">
          <cell r="A390" t="str">
            <v>6082074000I</v>
          </cell>
          <cell r="B390">
            <v>10</v>
          </cell>
          <cell r="C390" t="str">
            <v>10402 Ronald Jager Teammanager bedrijfsvoering</v>
          </cell>
          <cell r="D390">
            <v>10402</v>
          </cell>
          <cell r="E390" t="str">
            <v>Ronald Jager Teammanager bedrijfsvoering</v>
          </cell>
        </row>
        <row r="391">
          <cell r="A391" t="str">
            <v>6090221000U</v>
          </cell>
          <cell r="B391">
            <v>10</v>
          </cell>
          <cell r="C391" t="str">
            <v>10246 Gerrit Woltjer Financieel beheer</v>
          </cell>
          <cell r="D391">
            <v>10246</v>
          </cell>
          <cell r="E391" t="str">
            <v>Gerrit Woltjer Financieel beheer</v>
          </cell>
        </row>
        <row r="392">
          <cell r="A392" t="str">
            <v>6110111000U</v>
          </cell>
          <cell r="B392">
            <v>10</v>
          </cell>
          <cell r="C392" t="str">
            <v>10203 Jeanet Meesen Financieel beheer</v>
          </cell>
          <cell r="D392">
            <v>10203</v>
          </cell>
          <cell r="E392" t="str">
            <v>Jeanet Meesen Financieel beheer</v>
          </cell>
        </row>
        <row r="393">
          <cell r="A393" t="str">
            <v>6110171101I</v>
          </cell>
          <cell r="B393">
            <v>10</v>
          </cell>
          <cell r="C393" t="str">
            <v>10203 Jeanet Meesen Financieel beheer</v>
          </cell>
          <cell r="D393">
            <v>10203</v>
          </cell>
          <cell r="E393" t="str">
            <v>Jeanet Meesen Financieel beheer</v>
          </cell>
        </row>
        <row r="394">
          <cell r="A394" t="str">
            <v>6110172224I</v>
          </cell>
          <cell r="B394">
            <v>10</v>
          </cell>
          <cell r="C394" t="str">
            <v>10203 Jeanet Meesen Financieel beheer</v>
          </cell>
          <cell r="D394">
            <v>10203</v>
          </cell>
          <cell r="E394" t="str">
            <v>Jeanet Meesen Financieel beheer</v>
          </cell>
        </row>
        <row r="395">
          <cell r="A395" t="str">
            <v>6110173000U</v>
          </cell>
          <cell r="B395">
            <v>10</v>
          </cell>
          <cell r="C395" t="str">
            <v>10190 Afschrijvingen, Stelposten, Verrekeningen, Tegenbk</v>
          </cell>
          <cell r="D395">
            <v>10190</v>
          </cell>
          <cell r="E395" t="str">
            <v>Afschrijvingen, Stelposten, Verrekeningen, Tegenbk</v>
          </cell>
        </row>
        <row r="396">
          <cell r="A396" t="str">
            <v>6110174000U</v>
          </cell>
          <cell r="B396">
            <v>10</v>
          </cell>
          <cell r="C396" t="str">
            <v>10203 Jeanet Meesen Financieel beheer</v>
          </cell>
          <cell r="D396">
            <v>10203</v>
          </cell>
          <cell r="E396" t="str">
            <v>Jeanet Meesen Financieel beheer</v>
          </cell>
        </row>
        <row r="397">
          <cell r="A397" t="str">
            <v>6110221000U</v>
          </cell>
          <cell r="B397">
            <v>10</v>
          </cell>
          <cell r="C397" t="str">
            <v>10403 Adriaan van Arkel Specialist gebouwen</v>
          </cell>
          <cell r="D397">
            <v>10403</v>
          </cell>
          <cell r="E397" t="str">
            <v>Adriaan van Arkel Specialist gebouwen</v>
          </cell>
        </row>
        <row r="398">
          <cell r="A398" t="str">
            <v>6110236000I</v>
          </cell>
          <cell r="B398">
            <v>10</v>
          </cell>
          <cell r="C398" t="str">
            <v>10403 Adriaan van Arkel Specialist gebouwen</v>
          </cell>
          <cell r="D398">
            <v>10403</v>
          </cell>
          <cell r="E398" t="str">
            <v>Adriaan van Arkel Specialist gebouwen</v>
          </cell>
        </row>
        <row r="399">
          <cell r="A399" t="str">
            <v>6110238005U</v>
          </cell>
          <cell r="B399">
            <v>10</v>
          </cell>
          <cell r="C399" t="str">
            <v>10403 Adriaan van Arkel Specialist gebouwen</v>
          </cell>
          <cell r="D399">
            <v>10403</v>
          </cell>
          <cell r="E399" t="str">
            <v>Adriaan van Arkel Specialist gebouwen</v>
          </cell>
        </row>
        <row r="400">
          <cell r="A400" t="str">
            <v>6110238007U</v>
          </cell>
          <cell r="B400">
            <v>10</v>
          </cell>
          <cell r="C400" t="str">
            <v>10403 Adriaan van Arkel Specialist gebouwen</v>
          </cell>
          <cell r="D400">
            <v>10403</v>
          </cell>
          <cell r="E400" t="str">
            <v>Adriaan van Arkel Specialist gebouwen</v>
          </cell>
        </row>
        <row r="401">
          <cell r="A401" t="str">
            <v>6110238008U</v>
          </cell>
          <cell r="B401">
            <v>10</v>
          </cell>
          <cell r="C401" t="str">
            <v>10403 Adriaan van Arkel Specialist gebouwen</v>
          </cell>
          <cell r="D401">
            <v>10403</v>
          </cell>
          <cell r="E401" t="str">
            <v>Adriaan van Arkel Specialist gebouwen</v>
          </cell>
        </row>
        <row r="402">
          <cell r="A402" t="str">
            <v>6110238011U</v>
          </cell>
          <cell r="B402">
            <v>10</v>
          </cell>
          <cell r="C402" t="str">
            <v>10251 Henriette Wulfsen medew. schade en verzekeringen</v>
          </cell>
          <cell r="D402">
            <v>10251</v>
          </cell>
          <cell r="E402" t="str">
            <v>Henriette Wulfsen medew. schade en verzekeringen</v>
          </cell>
        </row>
        <row r="403">
          <cell r="A403" t="str">
            <v>6110238109U</v>
          </cell>
          <cell r="B403">
            <v>10</v>
          </cell>
          <cell r="C403" t="str">
            <v>10403 Adriaan van Arkel Specialist gebouwen</v>
          </cell>
          <cell r="D403">
            <v>10403</v>
          </cell>
          <cell r="E403" t="str">
            <v>Adriaan van Arkel Specialist gebouwen</v>
          </cell>
        </row>
        <row r="404">
          <cell r="A404" t="str">
            <v>6110238147U</v>
          </cell>
          <cell r="B404">
            <v>10</v>
          </cell>
          <cell r="C404" t="str">
            <v>10403 Adriaan van Arkel Specialist gebouwen</v>
          </cell>
          <cell r="D404">
            <v>10403</v>
          </cell>
          <cell r="E404" t="str">
            <v>Adriaan van Arkel Specialist gebouwen</v>
          </cell>
        </row>
        <row r="405">
          <cell r="A405" t="str">
            <v>6110238999U</v>
          </cell>
          <cell r="B405">
            <v>10</v>
          </cell>
          <cell r="C405" t="str">
            <v>10190 Afschrijvingen, Stelposten, Verrekeningen, Tegenbk</v>
          </cell>
          <cell r="D405">
            <v>10190</v>
          </cell>
          <cell r="E405" t="str">
            <v>Afschrijvingen, Stelposten, Verrekeningen, Tegenbk</v>
          </cell>
        </row>
        <row r="406">
          <cell r="A406" t="str">
            <v>6110243300U</v>
          </cell>
          <cell r="B406">
            <v>10</v>
          </cell>
          <cell r="C406" t="str">
            <v>10458 Annika van Dijk Adviseur veiligheid crisisbeh.</v>
          </cell>
          <cell r="D406">
            <v>10458</v>
          </cell>
          <cell r="E406" t="str">
            <v>Annika van Dijk Adviseur veiligheid crisisbeh.</v>
          </cell>
        </row>
        <row r="407">
          <cell r="A407" t="str">
            <v>6110338000U</v>
          </cell>
          <cell r="B407">
            <v>10</v>
          </cell>
          <cell r="C407" t="str">
            <v>10458 Annika van Dijk Adviseur veiligheid crisisbeh.</v>
          </cell>
          <cell r="D407">
            <v>10458</v>
          </cell>
          <cell r="E407" t="str">
            <v>Annika van Dijk Adviseur veiligheid crisisbeh.</v>
          </cell>
        </row>
        <row r="408">
          <cell r="A408" t="str">
            <v>6110338200I</v>
          </cell>
          <cell r="B408">
            <v>10</v>
          </cell>
          <cell r="C408" t="str">
            <v>10458 Annika van Dijk Adviseur veiligheid crisisbeh.</v>
          </cell>
          <cell r="D408">
            <v>10458</v>
          </cell>
          <cell r="E408" t="str">
            <v>Annika van Dijk Adviseur veiligheid crisisbeh.</v>
          </cell>
        </row>
        <row r="409">
          <cell r="A409" t="str">
            <v>6110338200U</v>
          </cell>
          <cell r="B409">
            <v>10</v>
          </cell>
          <cell r="C409" t="str">
            <v>10458 Annika van Dijk Adviseur veiligheid crisisbeh.</v>
          </cell>
          <cell r="D409">
            <v>10458</v>
          </cell>
          <cell r="E409" t="str">
            <v>Annika van Dijk Adviseur veiligheid crisisbeh.</v>
          </cell>
        </row>
        <row r="410">
          <cell r="A410" t="str">
            <v>6120111000U</v>
          </cell>
          <cell r="B410">
            <v>10</v>
          </cell>
          <cell r="C410" t="str">
            <v>10203 Jeanet Meesen Financieel beheer</v>
          </cell>
          <cell r="D410">
            <v>10203</v>
          </cell>
          <cell r="E410" t="str">
            <v>Jeanet Meesen Financieel beheer</v>
          </cell>
        </row>
        <row r="411">
          <cell r="A411" t="str">
            <v>6120135100U</v>
          </cell>
          <cell r="B411">
            <v>10</v>
          </cell>
          <cell r="C411" t="str">
            <v>10382 Theo van Leussen Manager VTH</v>
          </cell>
          <cell r="D411">
            <v>10382</v>
          </cell>
          <cell r="E411" t="str">
            <v>Theo van Leussen Manager VTH</v>
          </cell>
        </row>
        <row r="412">
          <cell r="A412" t="str">
            <v>6120138032U</v>
          </cell>
          <cell r="B412">
            <v>10</v>
          </cell>
          <cell r="C412" t="str">
            <v>10210 Jeroen Kalisvaart Netwerk-systeembeheerder</v>
          </cell>
          <cell r="D412">
            <v>10210</v>
          </cell>
          <cell r="E412" t="str">
            <v>Jeroen Kalisvaart Netwerk-systeembeheerder</v>
          </cell>
        </row>
        <row r="413">
          <cell r="A413" t="str">
            <v>6120173000U</v>
          </cell>
          <cell r="B413">
            <v>10</v>
          </cell>
          <cell r="C413" t="str">
            <v>10203 Jeanet Meesen Financieel beheer</v>
          </cell>
          <cell r="D413">
            <v>10203</v>
          </cell>
          <cell r="E413" t="str">
            <v>Jeanet Meesen Financieel beheer</v>
          </cell>
        </row>
        <row r="414">
          <cell r="A414" t="str">
            <v>6120174000U</v>
          </cell>
          <cell r="B414">
            <v>10</v>
          </cell>
          <cell r="C414" t="str">
            <v>10203 Jeanet Meesen Financieel beheer</v>
          </cell>
          <cell r="D414">
            <v>10203</v>
          </cell>
          <cell r="E414" t="str">
            <v>Jeanet Meesen Financieel beheer</v>
          </cell>
        </row>
        <row r="415">
          <cell r="A415" t="str">
            <v>6120238000U</v>
          </cell>
          <cell r="B415">
            <v>10</v>
          </cell>
          <cell r="C415" t="str">
            <v>10306 Hanneke Turk-Derksen Beleidsadv openb orde veiligh</v>
          </cell>
          <cell r="D415">
            <v>10306</v>
          </cell>
          <cell r="E415" t="str">
            <v>Hanneke Turk-Derksen Beleidsadv openb orde veiligh</v>
          </cell>
        </row>
        <row r="416">
          <cell r="A416" t="str">
            <v>6120338000U</v>
          </cell>
          <cell r="B416">
            <v>10</v>
          </cell>
          <cell r="C416" t="str">
            <v>10306 Hanneke Turk-Derksen Beleidsadv openb orde veiligh</v>
          </cell>
          <cell r="D416">
            <v>10306</v>
          </cell>
          <cell r="E416" t="str">
            <v>Hanneke Turk-Derksen Beleidsadv openb orde veiligh</v>
          </cell>
        </row>
        <row r="417">
          <cell r="A417" t="str">
            <v>6120437000I</v>
          </cell>
          <cell r="B417">
            <v>10</v>
          </cell>
          <cell r="C417" t="str">
            <v>10382 Theo van Leussen Manager VTH</v>
          </cell>
          <cell r="D417">
            <v>10382</v>
          </cell>
          <cell r="E417" t="str">
            <v>Theo van Leussen Manager VTH</v>
          </cell>
        </row>
        <row r="418">
          <cell r="A418" t="str">
            <v>6120438000I</v>
          </cell>
          <cell r="B418">
            <v>10</v>
          </cell>
          <cell r="C418" t="str">
            <v>10382 Theo van Leussen Manager VTH</v>
          </cell>
          <cell r="D418">
            <v>10382</v>
          </cell>
          <cell r="E418" t="str">
            <v>Theo van Leussen Manager VTH</v>
          </cell>
        </row>
        <row r="419">
          <cell r="A419" t="str">
            <v>6120438000U</v>
          </cell>
          <cell r="B419">
            <v>10</v>
          </cell>
          <cell r="C419" t="str">
            <v>10306 Hanneke Turk-Derksen Beleidsadv openb orde veiligh</v>
          </cell>
          <cell r="D419">
            <v>10306</v>
          </cell>
          <cell r="E419" t="str">
            <v>Hanneke Turk-Derksen Beleidsadv openb orde veiligh</v>
          </cell>
        </row>
        <row r="420">
          <cell r="A420" t="str">
            <v>6120438093U</v>
          </cell>
          <cell r="B420">
            <v>10</v>
          </cell>
          <cell r="C420" t="str">
            <v>10382 Theo van Leussen Manager VTH</v>
          </cell>
          <cell r="D420">
            <v>10382</v>
          </cell>
          <cell r="E420" t="str">
            <v>Theo van Leussen Manager VTH</v>
          </cell>
        </row>
        <row r="421">
          <cell r="A421" t="str">
            <v>6120438094U</v>
          </cell>
          <cell r="B421">
            <v>10</v>
          </cell>
          <cell r="C421" t="str">
            <v>10382 Theo van Leussen Manager VTH</v>
          </cell>
          <cell r="D421">
            <v>10382</v>
          </cell>
          <cell r="E421" t="str">
            <v>Theo van Leussen Manager VTH</v>
          </cell>
        </row>
        <row r="422">
          <cell r="A422" t="str">
            <v>6120438178U</v>
          </cell>
          <cell r="B422">
            <v>10</v>
          </cell>
          <cell r="C422" t="str">
            <v>10447 Anita Wiersinga Teammanager sociaal domein</v>
          </cell>
          <cell r="D422">
            <v>10447</v>
          </cell>
          <cell r="E422" t="str">
            <v>Anita Wiersinga Teammanager sociaal domein</v>
          </cell>
        </row>
        <row r="423">
          <cell r="A423" t="str">
            <v>6120838000I</v>
          </cell>
          <cell r="B423">
            <v>10</v>
          </cell>
          <cell r="C423" t="str">
            <v>10701 Annebeth Nagelhout Teammanager interne zaken</v>
          </cell>
          <cell r="D423">
            <v>10701</v>
          </cell>
          <cell r="E423" t="str">
            <v>Annebeth Nagelhout Teammanager interne zaken</v>
          </cell>
        </row>
        <row r="424">
          <cell r="A424" t="str">
            <v>6120838000U</v>
          </cell>
          <cell r="B424">
            <v>10</v>
          </cell>
          <cell r="C424" t="str">
            <v>10701 Annebeth Nagelhout Teammanager interne zaken</v>
          </cell>
          <cell r="D424">
            <v>10701</v>
          </cell>
          <cell r="E424" t="str">
            <v>Annebeth Nagelhout Teammanager interne zaken</v>
          </cell>
        </row>
        <row r="425">
          <cell r="A425" t="str">
            <v>620600038999U</v>
          </cell>
          <cell r="B425">
            <v>10</v>
          </cell>
          <cell r="C425" t="str">
            <v>10190 Afschrijvingen, Stelposten, Verrekeningen, Tegenbk</v>
          </cell>
          <cell r="D425">
            <v>10190</v>
          </cell>
          <cell r="E425" t="str">
            <v>Afschrijvingen, Stelposten, Verrekeningen, Tegenbk</v>
          </cell>
        </row>
        <row r="426">
          <cell r="A426" t="str">
            <v>620601035100U</v>
          </cell>
          <cell r="B426">
            <v>10</v>
          </cell>
          <cell r="C426" t="str">
            <v>10214 Martin Langerak Fin beleidsadviseur grondbedrijf</v>
          </cell>
          <cell r="D426">
            <v>10214</v>
          </cell>
          <cell r="E426" t="str">
            <v>Martin Langerak Fin beleidsadviseur grondbedrijf</v>
          </cell>
        </row>
        <row r="427">
          <cell r="A427" t="str">
            <v>620601038000U</v>
          </cell>
          <cell r="B427">
            <v>10</v>
          </cell>
          <cell r="C427" t="str">
            <v>10214 Martin Langerak Fin beleidsadviseur grondbedrijf</v>
          </cell>
          <cell r="D427">
            <v>10214</v>
          </cell>
          <cell r="E427" t="str">
            <v>Martin Langerak Fin beleidsadviseur grondbedrijf</v>
          </cell>
        </row>
        <row r="428">
          <cell r="A428" t="str">
            <v>620601043400I</v>
          </cell>
          <cell r="B428">
            <v>10</v>
          </cell>
          <cell r="C428" t="str">
            <v>10214 Martin Langerak Fin beleidsadviseur grondbedrijf</v>
          </cell>
          <cell r="D428">
            <v>10214</v>
          </cell>
          <cell r="E428" t="str">
            <v>Martin Langerak Fin beleidsadviseur grondbedrijf</v>
          </cell>
        </row>
        <row r="429">
          <cell r="A429" t="str">
            <v>620601075000U</v>
          </cell>
          <cell r="B429">
            <v>10</v>
          </cell>
          <cell r="C429" t="str">
            <v>10190 Afschrijvingen, Stelposten, Verrekeningen, Tegenbk</v>
          </cell>
          <cell r="D429">
            <v>10190</v>
          </cell>
          <cell r="E429" t="str">
            <v>Afschrijvingen, Stelposten, Verrekeningen, Tegenbk</v>
          </cell>
        </row>
        <row r="430">
          <cell r="A430" t="str">
            <v>620602038000U</v>
          </cell>
          <cell r="B430">
            <v>10</v>
          </cell>
          <cell r="C430" t="str">
            <v>10214 Martin Langerak Fin beleidsadviseur grondbedrijf</v>
          </cell>
          <cell r="D430">
            <v>10214</v>
          </cell>
          <cell r="E430" t="str">
            <v>Martin Langerak Fin beleidsadviseur grondbedrijf</v>
          </cell>
        </row>
        <row r="431">
          <cell r="A431" t="str">
            <v>620603032010U</v>
          </cell>
          <cell r="B431">
            <v>10</v>
          </cell>
          <cell r="C431" t="str">
            <v>10214 Martin Langerak Fin beleidsadviseur grondbedrijf</v>
          </cell>
          <cell r="D431">
            <v>10214</v>
          </cell>
          <cell r="E431" t="str">
            <v>Martin Langerak Fin beleidsadviseur grondbedrijf</v>
          </cell>
        </row>
        <row r="432">
          <cell r="A432" t="str">
            <v>620603032011U</v>
          </cell>
          <cell r="B432">
            <v>10</v>
          </cell>
          <cell r="C432" t="str">
            <v>10214 Martin Langerak Fin beleidsadviseur grondbedrijf</v>
          </cell>
          <cell r="D432">
            <v>10214</v>
          </cell>
          <cell r="E432" t="str">
            <v>Martin Langerak Fin beleidsadviseur grondbedrijf</v>
          </cell>
        </row>
        <row r="433">
          <cell r="A433" t="str">
            <v>620603132010U</v>
          </cell>
          <cell r="B433">
            <v>10</v>
          </cell>
          <cell r="C433" t="str">
            <v>10214 Martin Langerak Fin beleidsadviseur grondbedrijf</v>
          </cell>
          <cell r="D433">
            <v>10214</v>
          </cell>
          <cell r="E433" t="str">
            <v>Martin Langerak Fin beleidsadviseur grondbedrijf</v>
          </cell>
        </row>
        <row r="434">
          <cell r="A434" t="str">
            <v>620603138000U</v>
          </cell>
          <cell r="B434">
            <v>10</v>
          </cell>
          <cell r="C434" t="str">
            <v>10214 Martin Langerak Fin beleidsadviseur grondbedrijf</v>
          </cell>
          <cell r="D434">
            <v>10214</v>
          </cell>
          <cell r="E434" t="str">
            <v>Martin Langerak Fin beleidsadviseur grondbedrijf</v>
          </cell>
        </row>
        <row r="435">
          <cell r="A435" t="str">
            <v>620603232010U</v>
          </cell>
          <cell r="B435">
            <v>10</v>
          </cell>
          <cell r="C435" t="str">
            <v>10214 Martin Langerak Fin beleidsadviseur grondbedrijf</v>
          </cell>
          <cell r="D435">
            <v>10214</v>
          </cell>
          <cell r="E435" t="str">
            <v>Martin Langerak Fin beleidsadviseur grondbedrijf</v>
          </cell>
        </row>
        <row r="436">
          <cell r="A436" t="str">
            <v>620603232020U</v>
          </cell>
          <cell r="B436">
            <v>10</v>
          </cell>
          <cell r="C436" t="str">
            <v>10214 Martin Langerak Fin beleidsadviseur grondbedrijf</v>
          </cell>
          <cell r="D436">
            <v>10214</v>
          </cell>
          <cell r="E436" t="str">
            <v>Martin Langerak Fin beleidsadviseur grondbedrijf</v>
          </cell>
        </row>
        <row r="437">
          <cell r="A437" t="str">
            <v>620604032010U</v>
          </cell>
          <cell r="B437">
            <v>10</v>
          </cell>
          <cell r="C437" t="str">
            <v>10214 Martin Langerak Fin beleidsadviseur grondbedrijf</v>
          </cell>
          <cell r="D437">
            <v>10214</v>
          </cell>
          <cell r="E437" t="str">
            <v>Martin Langerak Fin beleidsadviseur grondbedrijf</v>
          </cell>
        </row>
        <row r="438">
          <cell r="A438" t="str">
            <v>620604032011U</v>
          </cell>
          <cell r="B438">
            <v>10</v>
          </cell>
          <cell r="C438" t="str">
            <v>10214 Martin Langerak Fin beleidsadviseur grondbedrijf</v>
          </cell>
          <cell r="D438">
            <v>10214</v>
          </cell>
          <cell r="E438" t="str">
            <v>Martin Langerak Fin beleidsadviseur grondbedrijf</v>
          </cell>
        </row>
        <row r="439">
          <cell r="A439" t="str">
            <v>620604038000U</v>
          </cell>
          <cell r="B439">
            <v>10</v>
          </cell>
          <cell r="C439" t="str">
            <v>10214 Martin Langerak Fin beleidsadviseur grondbedrijf</v>
          </cell>
          <cell r="D439">
            <v>10214</v>
          </cell>
          <cell r="E439" t="str">
            <v>Martin Langerak Fin beleidsadviseur grondbedrijf</v>
          </cell>
        </row>
        <row r="440">
          <cell r="A440" t="str">
            <v>620604532011U</v>
          </cell>
          <cell r="B440">
            <v>10</v>
          </cell>
          <cell r="C440" t="str">
            <v>10214 Martin Langerak Fin beleidsadviseur grondbedrijf</v>
          </cell>
          <cell r="D440">
            <v>10214</v>
          </cell>
          <cell r="E440" t="str">
            <v>Martin Langerak Fin beleidsadviseur grondbedrijf</v>
          </cell>
        </row>
        <row r="441">
          <cell r="A441" t="str">
            <v>620605035100U</v>
          </cell>
          <cell r="B441">
            <v>10</v>
          </cell>
          <cell r="C441" t="str">
            <v>10214 Martin Langerak Fin beleidsadviseur grondbedrijf</v>
          </cell>
          <cell r="D441">
            <v>10214</v>
          </cell>
          <cell r="E441" t="str">
            <v>Martin Langerak Fin beleidsadviseur grondbedrijf</v>
          </cell>
        </row>
        <row r="442">
          <cell r="A442" t="str">
            <v>620605038000U</v>
          </cell>
          <cell r="B442">
            <v>10</v>
          </cell>
          <cell r="C442" t="str">
            <v>10214 Martin Langerak Fin beleidsadviseur grondbedrijf</v>
          </cell>
          <cell r="D442">
            <v>10214</v>
          </cell>
          <cell r="E442" t="str">
            <v>Martin Langerak Fin beleidsadviseur grondbedrijf</v>
          </cell>
        </row>
        <row r="443">
          <cell r="A443" t="str">
            <v>620605075000U</v>
          </cell>
          <cell r="B443">
            <v>10</v>
          </cell>
          <cell r="C443" t="str">
            <v>10190 Afschrijvingen, Stelposten, Verrekeningen, Tegenbk</v>
          </cell>
          <cell r="D443">
            <v>10190</v>
          </cell>
          <cell r="E443" t="str">
            <v>Afschrijvingen, Stelposten, Verrekeningen, Tegenbk</v>
          </cell>
        </row>
        <row r="444">
          <cell r="A444" t="str">
            <v>620606021000U</v>
          </cell>
          <cell r="B444">
            <v>10</v>
          </cell>
          <cell r="C444" t="str">
            <v>10214 Martin Langerak Fin beleidsadviseur grondbedrijf</v>
          </cell>
          <cell r="D444">
            <v>10214</v>
          </cell>
          <cell r="E444" t="str">
            <v>Martin Langerak Fin beleidsadviseur grondbedrijf</v>
          </cell>
        </row>
        <row r="445">
          <cell r="A445" t="str">
            <v>620606036000I</v>
          </cell>
          <cell r="B445">
            <v>10</v>
          </cell>
          <cell r="C445" t="str">
            <v>10214 Martin Langerak Fin beleidsadviseur grondbedrijf</v>
          </cell>
          <cell r="D445">
            <v>10214</v>
          </cell>
          <cell r="E445" t="str">
            <v>Martin Langerak Fin beleidsadviseur grondbedrijf</v>
          </cell>
        </row>
        <row r="446">
          <cell r="A446" t="str">
            <v>620606038000U</v>
          </cell>
          <cell r="B446">
            <v>10</v>
          </cell>
          <cell r="C446" t="str">
            <v>10214 Martin Langerak Fin beleidsadviseur grondbedrijf</v>
          </cell>
          <cell r="D446">
            <v>10214</v>
          </cell>
          <cell r="E446" t="str">
            <v>Martin Langerak Fin beleidsadviseur grondbedrijf</v>
          </cell>
        </row>
        <row r="447">
          <cell r="A447" t="str">
            <v>620606073000U</v>
          </cell>
          <cell r="B447">
            <v>10</v>
          </cell>
          <cell r="C447" t="str">
            <v>10190 Afschrijvingen, Stelposten, Verrekeningen, Tegenbk</v>
          </cell>
          <cell r="D447">
            <v>10190</v>
          </cell>
          <cell r="E447" t="str">
            <v>Afschrijvingen, Stelposten, Verrekeningen, Tegenbk</v>
          </cell>
        </row>
        <row r="448">
          <cell r="A448" t="str">
            <v>620606074000U</v>
          </cell>
          <cell r="B448">
            <v>10</v>
          </cell>
          <cell r="C448" t="str">
            <v>10203 Jeanet Meesen Financieel beheer</v>
          </cell>
          <cell r="D448">
            <v>10203</v>
          </cell>
          <cell r="E448" t="str">
            <v>Jeanet Meesen Financieel beheer</v>
          </cell>
        </row>
        <row r="449">
          <cell r="A449" t="str">
            <v>620607031000I</v>
          </cell>
          <cell r="B449">
            <v>10</v>
          </cell>
          <cell r="C449" t="str">
            <v>10214 Martin Langerak Fin beleidsadviseur grondbedrijf</v>
          </cell>
          <cell r="D449">
            <v>10214</v>
          </cell>
          <cell r="E449" t="str">
            <v>Martin Langerak Fin beleidsadviseur grondbedrijf</v>
          </cell>
        </row>
        <row r="450">
          <cell r="A450" t="str">
            <v>620607036000I</v>
          </cell>
          <cell r="B450">
            <v>10</v>
          </cell>
          <cell r="C450" t="str">
            <v>10236 Jurjen Medendorp Senior planeconoom</v>
          </cell>
          <cell r="D450">
            <v>10236</v>
          </cell>
          <cell r="E450" t="str">
            <v>Jurjen Medendorp Senior planeconoom</v>
          </cell>
        </row>
        <row r="451">
          <cell r="A451" t="str">
            <v>620607038000I</v>
          </cell>
          <cell r="B451">
            <v>10</v>
          </cell>
          <cell r="C451" t="str">
            <v>10214 Martin Langerak Fin beleidsadviseur grondbedrijf</v>
          </cell>
          <cell r="D451">
            <v>10214</v>
          </cell>
          <cell r="E451" t="str">
            <v>Martin Langerak Fin beleidsadviseur grondbedrijf</v>
          </cell>
        </row>
        <row r="452">
          <cell r="A452" t="str">
            <v>620608031000I</v>
          </cell>
          <cell r="B452">
            <v>10</v>
          </cell>
          <cell r="C452" t="str">
            <v>10236 Jurjen Medendorp Senior planeconoom</v>
          </cell>
          <cell r="D452">
            <v>10236</v>
          </cell>
          <cell r="E452" t="str">
            <v>Jurjen Medendorp Senior planeconoom</v>
          </cell>
        </row>
        <row r="453">
          <cell r="A453" t="str">
            <v>620608031002I</v>
          </cell>
          <cell r="B453">
            <v>10</v>
          </cell>
          <cell r="C453" t="str">
            <v>10236 Jurjen Medendorp Senior planeconoom</v>
          </cell>
          <cell r="D453">
            <v>10236</v>
          </cell>
          <cell r="E453" t="str">
            <v>Jurjen Medendorp Senior planeconoom</v>
          </cell>
        </row>
        <row r="454">
          <cell r="A454" t="str">
            <v>620608038000U</v>
          </cell>
          <cell r="B454">
            <v>10</v>
          </cell>
          <cell r="C454" t="str">
            <v>10236 Jurjen Medendorp Senior planeconoom</v>
          </cell>
          <cell r="D454">
            <v>10236</v>
          </cell>
          <cell r="E454" t="str">
            <v>Jurjen Medendorp Senior planeconoom</v>
          </cell>
        </row>
        <row r="455">
          <cell r="A455" t="str">
            <v>620609072000I</v>
          </cell>
          <cell r="B455">
            <v>10</v>
          </cell>
          <cell r="C455" t="str">
            <v>10203 Jeanet Meesen Financieel beheer</v>
          </cell>
          <cell r="D455">
            <v>10203</v>
          </cell>
          <cell r="E455" t="str">
            <v>Jeanet Meesen Financieel beheer</v>
          </cell>
        </row>
        <row r="456">
          <cell r="A456" t="str">
            <v>620609072000U</v>
          </cell>
          <cell r="B456">
            <v>10</v>
          </cell>
          <cell r="C456" t="str">
            <v>10203 Jeanet Meesen Financieel beheer</v>
          </cell>
          <cell r="D456">
            <v>10203</v>
          </cell>
          <cell r="E456" t="str">
            <v>Jeanet Meesen Financieel beheer</v>
          </cell>
        </row>
        <row r="457">
          <cell r="A457" t="str">
            <v>620609771000I</v>
          </cell>
          <cell r="B457">
            <v>10</v>
          </cell>
          <cell r="C457" t="str">
            <v>10203 Jeanet Meesen Financieel beheer</v>
          </cell>
          <cell r="D457">
            <v>10203</v>
          </cell>
          <cell r="E457" t="str">
            <v>Jeanet Meesen Financieel beheer</v>
          </cell>
        </row>
        <row r="458">
          <cell r="A458" t="str">
            <v>620609771000U</v>
          </cell>
          <cell r="B458">
            <v>10</v>
          </cell>
          <cell r="C458" t="str">
            <v>10203 Jeanet Meesen Financieel beheer</v>
          </cell>
          <cell r="D458">
            <v>10203</v>
          </cell>
          <cell r="E458" t="str">
            <v>Jeanet Meesen Financieel beheer</v>
          </cell>
        </row>
        <row r="459">
          <cell r="A459" t="str">
            <v>620621038000I</v>
          </cell>
          <cell r="B459">
            <v>10</v>
          </cell>
          <cell r="C459" t="str">
            <v>10462 Sjoerd van Telgen Projectleider gebiedsontw.</v>
          </cell>
          <cell r="D459">
            <v>10462</v>
          </cell>
          <cell r="E459" t="str">
            <v>Sjoerd van Telgen Projectleider gebiedsontw.</v>
          </cell>
        </row>
        <row r="460">
          <cell r="A460" t="str">
            <v>620621038000U</v>
          </cell>
          <cell r="B460">
            <v>10</v>
          </cell>
          <cell r="C460" t="str">
            <v>10462 Sjoerd van Telgen Projectleider gebiedsontw.</v>
          </cell>
          <cell r="D460">
            <v>10462</v>
          </cell>
          <cell r="E460" t="str">
            <v>Sjoerd van Telgen Projectleider gebiedsontw.</v>
          </cell>
        </row>
        <row r="461">
          <cell r="A461" t="str">
            <v>620800038000I</v>
          </cell>
          <cell r="B461">
            <v>10</v>
          </cell>
          <cell r="C461" t="str">
            <v>10214 Martin Langerak Fin beleidsadviseur grondbedrijf</v>
          </cell>
          <cell r="D461">
            <v>10214</v>
          </cell>
          <cell r="E461" t="str">
            <v>Martin Langerak Fin beleidsadviseur grondbedrijf</v>
          </cell>
        </row>
        <row r="462">
          <cell r="A462" t="str">
            <v>620800038999U</v>
          </cell>
          <cell r="B462">
            <v>10</v>
          </cell>
          <cell r="C462" t="str">
            <v>10190 Afschrijvingen, Stelposten, Verrekeningen, Tegenbk</v>
          </cell>
          <cell r="D462">
            <v>10190</v>
          </cell>
          <cell r="E462" t="str">
            <v>Afschrijvingen, Stelposten, Verrekeningen, Tegenbk</v>
          </cell>
        </row>
        <row r="463">
          <cell r="A463" t="str">
            <v>6210111000U</v>
          </cell>
          <cell r="B463">
            <v>10</v>
          </cell>
          <cell r="C463" t="str">
            <v>10203 Jeanet Meesen Financieel beheer</v>
          </cell>
          <cell r="D463">
            <v>10203</v>
          </cell>
          <cell r="E463" t="str">
            <v>Jeanet Meesen Financieel beheer</v>
          </cell>
        </row>
        <row r="464">
          <cell r="A464" t="str">
            <v>6210135100U</v>
          </cell>
          <cell r="B464">
            <v>10</v>
          </cell>
          <cell r="C464" t="str">
            <v>10461 Michael Blankenstijn Teammanager IBOR</v>
          </cell>
          <cell r="D464">
            <v>10461</v>
          </cell>
          <cell r="E464" t="str">
            <v>Michael Blankenstijn Teammanager IBOR</v>
          </cell>
        </row>
        <row r="465">
          <cell r="A465" t="str">
            <v>6210138032U</v>
          </cell>
          <cell r="B465">
            <v>10</v>
          </cell>
          <cell r="C465" t="str">
            <v>10210 Jeroen Kalisvaart Netwerk-systeembeheerder</v>
          </cell>
          <cell r="D465">
            <v>10210</v>
          </cell>
          <cell r="E465" t="str">
            <v>Jeroen Kalisvaart Netwerk-systeembeheerder</v>
          </cell>
        </row>
        <row r="466">
          <cell r="A466" t="str">
            <v>6210138999U</v>
          </cell>
          <cell r="B466">
            <v>10</v>
          </cell>
          <cell r="C466" t="str">
            <v>10190 Afschrijvingen, Stelposten, Verrekeningen, Tegenbk</v>
          </cell>
          <cell r="D466">
            <v>10190</v>
          </cell>
          <cell r="E466" t="str">
            <v>Afschrijvingen, Stelposten, Verrekeningen, Tegenbk</v>
          </cell>
        </row>
        <row r="467">
          <cell r="A467" t="str">
            <v>6210172221I</v>
          </cell>
          <cell r="B467">
            <v>10</v>
          </cell>
          <cell r="C467" t="str">
            <v>10203 Jeanet Meesen Financieel beheer</v>
          </cell>
          <cell r="D467">
            <v>10203</v>
          </cell>
          <cell r="E467" t="str">
            <v>Jeanet Meesen Financieel beheer</v>
          </cell>
        </row>
        <row r="468">
          <cell r="A468" t="str">
            <v>6210172221U</v>
          </cell>
          <cell r="B468">
            <v>10</v>
          </cell>
          <cell r="C468" t="str">
            <v>10203 Jeanet Meesen Financieel beheer</v>
          </cell>
          <cell r="D468">
            <v>10203</v>
          </cell>
          <cell r="E468" t="str">
            <v>Jeanet Meesen Financieel beheer</v>
          </cell>
        </row>
        <row r="469">
          <cell r="A469" t="str">
            <v>6210172222I</v>
          </cell>
          <cell r="B469">
            <v>10</v>
          </cell>
          <cell r="C469" t="str">
            <v>10203 Jeanet Meesen Financieel beheer</v>
          </cell>
          <cell r="D469">
            <v>10203</v>
          </cell>
          <cell r="E469" t="str">
            <v>Jeanet Meesen Financieel beheer</v>
          </cell>
        </row>
        <row r="470">
          <cell r="A470" t="str">
            <v>6210172222U</v>
          </cell>
          <cell r="B470">
            <v>10</v>
          </cell>
          <cell r="C470" t="str">
            <v>10203 Jeanet Meesen Financieel beheer</v>
          </cell>
          <cell r="D470">
            <v>10203</v>
          </cell>
          <cell r="E470" t="str">
            <v>Jeanet Meesen Financieel beheer</v>
          </cell>
        </row>
        <row r="471">
          <cell r="A471" t="str">
            <v>6210172226I</v>
          </cell>
          <cell r="B471">
            <v>10</v>
          </cell>
          <cell r="C471" t="str">
            <v>10203 Jeanet Meesen Financieel beheer</v>
          </cell>
          <cell r="D471">
            <v>10203</v>
          </cell>
          <cell r="E471" t="str">
            <v>Jeanet Meesen Financieel beheer</v>
          </cell>
        </row>
        <row r="472">
          <cell r="A472" t="str">
            <v>6210172291I</v>
          </cell>
          <cell r="B472">
            <v>10</v>
          </cell>
          <cell r="C472" t="str">
            <v>10203 Jeanet Meesen Financieel beheer</v>
          </cell>
          <cell r="D472">
            <v>10203</v>
          </cell>
          <cell r="E472" t="str">
            <v>Jeanet Meesen Financieel beheer</v>
          </cell>
        </row>
        <row r="473">
          <cell r="A473" t="str">
            <v>6210173000I</v>
          </cell>
          <cell r="B473">
            <v>10</v>
          </cell>
          <cell r="C473" t="str">
            <v>10190 Afschrijvingen, Stelposten, Verrekeningen, Tegenbk</v>
          </cell>
          <cell r="D473">
            <v>10190</v>
          </cell>
          <cell r="E473" t="str">
            <v>Afschrijvingen, Stelposten, Verrekeningen, Tegenbk</v>
          </cell>
        </row>
        <row r="474">
          <cell r="A474" t="str">
            <v>6210173000U</v>
          </cell>
          <cell r="B474">
            <v>10</v>
          </cell>
          <cell r="C474" t="str">
            <v>10190 Afschrijvingen, Stelposten, Verrekeningen, Tegenbk</v>
          </cell>
          <cell r="D474">
            <v>10190</v>
          </cell>
          <cell r="E474" t="str">
            <v>Afschrijvingen, Stelposten, Verrekeningen, Tegenbk</v>
          </cell>
        </row>
        <row r="475">
          <cell r="A475" t="str">
            <v>6210174000U</v>
          </cell>
          <cell r="B475">
            <v>10</v>
          </cell>
          <cell r="C475" t="str">
            <v>10203 Jeanet Meesen Financieel beheer</v>
          </cell>
          <cell r="D475">
            <v>10203</v>
          </cell>
          <cell r="E475" t="str">
            <v>Jeanet Meesen Financieel beheer</v>
          </cell>
        </row>
        <row r="476">
          <cell r="A476" t="str">
            <v>6210175000I</v>
          </cell>
          <cell r="B476">
            <v>10</v>
          </cell>
          <cell r="C476" t="str">
            <v>10190 Afschrijvingen, Stelposten, Verrekeningen, Tegenbk</v>
          </cell>
          <cell r="D476">
            <v>10190</v>
          </cell>
          <cell r="E476" t="str">
            <v>Afschrijvingen, Stelposten, Verrekeningen, Tegenbk</v>
          </cell>
        </row>
        <row r="477">
          <cell r="A477" t="str">
            <v>6210175000U</v>
          </cell>
          <cell r="B477">
            <v>10</v>
          </cell>
          <cell r="C477" t="str">
            <v>10190 Afschrijvingen, Stelposten, Verrekeningen, Tegenbk</v>
          </cell>
          <cell r="D477">
            <v>10190</v>
          </cell>
          <cell r="E477" t="str">
            <v>Afschrijvingen, Stelposten, Verrekeningen, Tegenbk</v>
          </cell>
        </row>
        <row r="478">
          <cell r="A478" t="str">
            <v>6210221000U</v>
          </cell>
          <cell r="B478">
            <v>10</v>
          </cell>
          <cell r="C478" t="str">
            <v>10434 Jessica Schram-de Wit Ondersteuning team buitendst</v>
          </cell>
          <cell r="D478">
            <v>10434</v>
          </cell>
          <cell r="E478" t="str">
            <v>Jessica Schram-de Wit Ondersteuning team buitendst</v>
          </cell>
        </row>
        <row r="479">
          <cell r="A479" t="str">
            <v>6210238007U</v>
          </cell>
          <cell r="B479">
            <v>10</v>
          </cell>
          <cell r="C479" t="str">
            <v>10434 Jessica Schram-de Wit Ondersteuning team buitendst</v>
          </cell>
          <cell r="D479">
            <v>10434</v>
          </cell>
          <cell r="E479" t="str">
            <v>Jessica Schram-de Wit Ondersteuning team buitendst</v>
          </cell>
        </row>
        <row r="480">
          <cell r="A480" t="str">
            <v>6210238054U</v>
          </cell>
          <cell r="B480">
            <v>10</v>
          </cell>
          <cell r="C480" t="str">
            <v>10405 Antoine Schimmel Vakspecialist wegen</v>
          </cell>
          <cell r="D480">
            <v>10405</v>
          </cell>
          <cell r="E480" t="str">
            <v>Antoine Schimmel Vakspecialist wegen</v>
          </cell>
        </row>
        <row r="481">
          <cell r="A481" t="str">
            <v>6210238200I</v>
          </cell>
          <cell r="B481">
            <v>10</v>
          </cell>
          <cell r="C481" t="str">
            <v>10405 Antoine Schimmel Vakspecialist wegen</v>
          </cell>
          <cell r="D481">
            <v>10405</v>
          </cell>
          <cell r="E481" t="str">
            <v>Antoine Schimmel Vakspecialist wegen</v>
          </cell>
        </row>
        <row r="482">
          <cell r="A482" t="str">
            <v>6210238200U</v>
          </cell>
          <cell r="B482">
            <v>10</v>
          </cell>
          <cell r="C482" t="str">
            <v>10405 Antoine Schimmel Vakspecialist wegen</v>
          </cell>
          <cell r="D482">
            <v>10405</v>
          </cell>
          <cell r="E482" t="str">
            <v>Antoine Schimmel Vakspecialist wegen</v>
          </cell>
        </row>
        <row r="483">
          <cell r="A483" t="str">
            <v>6210238211U</v>
          </cell>
          <cell r="B483">
            <v>10</v>
          </cell>
          <cell r="C483" t="str">
            <v>10412 Jan van den Brink Toezichthouder onderhoud</v>
          </cell>
          <cell r="D483">
            <v>10412</v>
          </cell>
          <cell r="E483" t="str">
            <v>Jan van den Brink Toezichthouder onderhoud</v>
          </cell>
        </row>
        <row r="484">
          <cell r="A484" t="str">
            <v>6210238212U</v>
          </cell>
          <cell r="B484">
            <v>10</v>
          </cell>
          <cell r="C484" t="str">
            <v>10422 Patrick van der Schatte Olivier Toez.houder onderh</v>
          </cell>
          <cell r="D484">
            <v>10422</v>
          </cell>
          <cell r="E484" t="str">
            <v>Patrick van der Schatte Olivier Toez.houder onderh</v>
          </cell>
        </row>
        <row r="485">
          <cell r="A485" t="str">
            <v>6210238301I</v>
          </cell>
          <cell r="B485">
            <v>10</v>
          </cell>
          <cell r="C485" t="str">
            <v>10382 Theo van Leussen Manager VTH</v>
          </cell>
          <cell r="D485">
            <v>10382</v>
          </cell>
          <cell r="E485" t="str">
            <v>Theo van Leussen Manager VTH</v>
          </cell>
        </row>
        <row r="486">
          <cell r="A486" t="str">
            <v>6210238301U</v>
          </cell>
          <cell r="B486">
            <v>10</v>
          </cell>
          <cell r="C486" t="str">
            <v>10382 Theo van Leussen Manager VTH</v>
          </cell>
          <cell r="D486">
            <v>10382</v>
          </cell>
          <cell r="E486" t="str">
            <v>Theo van Leussen Manager VTH</v>
          </cell>
        </row>
        <row r="487">
          <cell r="A487" t="str">
            <v>6210275000I</v>
          </cell>
          <cell r="B487">
            <v>10</v>
          </cell>
          <cell r="C487" t="str">
            <v>10190 Afschrijvingen, Stelposten, Verrekeningen, Tegenbk</v>
          </cell>
          <cell r="D487">
            <v>10190</v>
          </cell>
          <cell r="E487" t="str">
            <v>Afschrijvingen, Stelposten, Verrekeningen, Tegenbk</v>
          </cell>
        </row>
        <row r="488">
          <cell r="A488" t="str">
            <v>6210275000U</v>
          </cell>
          <cell r="B488">
            <v>10</v>
          </cell>
          <cell r="C488" t="str">
            <v>10190 Afschrijvingen, Stelposten, Verrekeningen, Tegenbk</v>
          </cell>
          <cell r="D488">
            <v>10190</v>
          </cell>
          <cell r="E488" t="str">
            <v>Afschrijvingen, Stelposten, Verrekeningen, Tegenbk</v>
          </cell>
        </row>
        <row r="489">
          <cell r="A489" t="str">
            <v>6210338000U</v>
          </cell>
          <cell r="B489">
            <v>10</v>
          </cell>
          <cell r="C489" t="str">
            <v>10378 Jan Algra Verkeerskundige</v>
          </cell>
          <cell r="D489">
            <v>10378</v>
          </cell>
          <cell r="E489" t="str">
            <v>Jan Algra Verkeerskundige</v>
          </cell>
        </row>
        <row r="490">
          <cell r="A490" t="str">
            <v>6210338131U</v>
          </cell>
          <cell r="B490">
            <v>10</v>
          </cell>
          <cell r="C490" t="str">
            <v>10378 Jan Algra Verkeerskundige</v>
          </cell>
          <cell r="D490">
            <v>10378</v>
          </cell>
          <cell r="E490" t="str">
            <v>Jan Algra Verkeerskundige</v>
          </cell>
        </row>
        <row r="491">
          <cell r="A491" t="str">
            <v>6210437000I</v>
          </cell>
          <cell r="B491">
            <v>10</v>
          </cell>
          <cell r="C491" t="str">
            <v>10414 Ron Schimmel Werkvoorbereider</v>
          </cell>
          <cell r="D491">
            <v>10414</v>
          </cell>
          <cell r="E491" t="str">
            <v>Ron Schimmel Werkvoorbereider</v>
          </cell>
        </row>
        <row r="492">
          <cell r="A492" t="str">
            <v>6210438301I</v>
          </cell>
          <cell r="B492">
            <v>10</v>
          </cell>
          <cell r="C492" t="str">
            <v>10414 Ron Schimmel Werkvoorbereider</v>
          </cell>
          <cell r="D492">
            <v>10414</v>
          </cell>
          <cell r="E492" t="str">
            <v>Ron Schimmel Werkvoorbereider</v>
          </cell>
        </row>
        <row r="493">
          <cell r="A493" t="str">
            <v>6210472221U</v>
          </cell>
          <cell r="B493">
            <v>10</v>
          </cell>
          <cell r="C493" t="str">
            <v>10203 Jeanet Meesen Financieel beheer</v>
          </cell>
          <cell r="D493">
            <v>10203</v>
          </cell>
          <cell r="E493" t="str">
            <v>Jeanet Meesen Financieel beheer</v>
          </cell>
        </row>
        <row r="494">
          <cell r="A494" t="str">
            <v>6210638131U</v>
          </cell>
          <cell r="B494">
            <v>10</v>
          </cell>
          <cell r="C494" t="str">
            <v>10434 Jessica Schram-de Wit Ondersteuning team buitendst</v>
          </cell>
          <cell r="D494">
            <v>10434</v>
          </cell>
          <cell r="E494" t="str">
            <v>Jessica Schram-de Wit Ondersteuning team buitendst</v>
          </cell>
        </row>
        <row r="495">
          <cell r="A495" t="str">
            <v>6210638132U</v>
          </cell>
          <cell r="B495">
            <v>10</v>
          </cell>
          <cell r="C495" t="str">
            <v>10434 Jessica Schram-de Wit Ondersteuning team buitendst</v>
          </cell>
          <cell r="D495">
            <v>10434</v>
          </cell>
          <cell r="E495" t="str">
            <v>Jessica Schram-de Wit Ondersteuning team buitendst</v>
          </cell>
        </row>
        <row r="496">
          <cell r="A496" t="str">
            <v>6210738005U</v>
          </cell>
          <cell r="B496">
            <v>10</v>
          </cell>
          <cell r="C496" t="str">
            <v>10378 Jan Algra Verkeerskundige</v>
          </cell>
          <cell r="D496">
            <v>10378</v>
          </cell>
          <cell r="E496" t="str">
            <v>Jan Algra Verkeerskundige</v>
          </cell>
        </row>
        <row r="497">
          <cell r="A497" t="str">
            <v>6210738123U</v>
          </cell>
          <cell r="B497">
            <v>10</v>
          </cell>
          <cell r="C497" t="str">
            <v>10378 Jan Algra Verkeerskundige</v>
          </cell>
          <cell r="D497">
            <v>10378</v>
          </cell>
          <cell r="E497" t="str">
            <v>Jan Algra Verkeerskundige</v>
          </cell>
        </row>
        <row r="498">
          <cell r="A498" t="str">
            <v>6210743100I</v>
          </cell>
          <cell r="B498">
            <v>10</v>
          </cell>
          <cell r="C498" t="str">
            <v>10378 Jan Algra Verkeerskundige</v>
          </cell>
          <cell r="D498">
            <v>10378</v>
          </cell>
          <cell r="E498" t="str">
            <v>Jan Algra Verkeerskundige</v>
          </cell>
        </row>
        <row r="499">
          <cell r="A499" t="str">
            <v>6210811000U</v>
          </cell>
          <cell r="B499">
            <v>10</v>
          </cell>
          <cell r="C499" t="str">
            <v>10203 Jeanet Meesen Financieel beheer</v>
          </cell>
          <cell r="D499">
            <v>10203</v>
          </cell>
          <cell r="E499" t="str">
            <v>Jeanet Meesen Financieel beheer</v>
          </cell>
        </row>
        <row r="500">
          <cell r="A500" t="str">
            <v>6210835100U</v>
          </cell>
          <cell r="B500">
            <v>10</v>
          </cell>
          <cell r="C500" t="str">
            <v>10461 Michael Blankenstijn Teammanager IBOR</v>
          </cell>
          <cell r="D500">
            <v>10461</v>
          </cell>
          <cell r="E500" t="str">
            <v>Michael Blankenstijn Teammanager IBOR</v>
          </cell>
        </row>
        <row r="501">
          <cell r="A501" t="str">
            <v>6210838999U</v>
          </cell>
          <cell r="B501">
            <v>10</v>
          </cell>
          <cell r="C501" t="str">
            <v>10190 Afschrijvingen, Stelposten, Verrekeningen, Tegenbk</v>
          </cell>
          <cell r="D501">
            <v>10190</v>
          </cell>
          <cell r="E501" t="str">
            <v>Afschrijvingen, Stelposten, Verrekeningen, Tegenbk</v>
          </cell>
        </row>
        <row r="502">
          <cell r="A502" t="str">
            <v>6210872221U</v>
          </cell>
          <cell r="B502">
            <v>10</v>
          </cell>
          <cell r="C502" t="str">
            <v>10203 Jeanet Meesen Financieel beheer</v>
          </cell>
          <cell r="D502">
            <v>10203</v>
          </cell>
          <cell r="E502" t="str">
            <v>Jeanet Meesen Financieel beheer</v>
          </cell>
        </row>
        <row r="503">
          <cell r="A503" t="str">
            <v>6210872222U</v>
          </cell>
          <cell r="B503">
            <v>10</v>
          </cell>
          <cell r="C503" t="str">
            <v>10203 Jeanet Meesen Financieel beheer</v>
          </cell>
          <cell r="D503">
            <v>10203</v>
          </cell>
          <cell r="E503" t="str">
            <v>Jeanet Meesen Financieel beheer</v>
          </cell>
        </row>
        <row r="504">
          <cell r="A504" t="str">
            <v>6210873000U</v>
          </cell>
          <cell r="B504">
            <v>10</v>
          </cell>
          <cell r="C504" t="str">
            <v>10190 Afschrijvingen, Stelposten, Verrekeningen, Tegenbk</v>
          </cell>
          <cell r="D504">
            <v>10190</v>
          </cell>
          <cell r="E504" t="str">
            <v>Afschrijvingen, Stelposten, Verrekeningen, Tegenbk</v>
          </cell>
        </row>
        <row r="505">
          <cell r="A505" t="str">
            <v>6210874000U</v>
          </cell>
          <cell r="B505">
            <v>10</v>
          </cell>
          <cell r="C505" t="str">
            <v>10203 Jeanet Meesen Financieel beheer</v>
          </cell>
          <cell r="D505">
            <v>10203</v>
          </cell>
          <cell r="E505" t="str">
            <v>Jeanet Meesen Financieel beheer</v>
          </cell>
        </row>
        <row r="506">
          <cell r="A506" t="str">
            <v>6210875000I</v>
          </cell>
          <cell r="B506">
            <v>10</v>
          </cell>
          <cell r="C506" t="str">
            <v>10190 Afschrijvingen, Stelposten, Verrekeningen, Tegenbk</v>
          </cell>
          <cell r="D506">
            <v>10190</v>
          </cell>
          <cell r="E506" t="str">
            <v>Afschrijvingen, Stelposten, Verrekeningen, Tegenbk</v>
          </cell>
        </row>
        <row r="507">
          <cell r="A507" t="str">
            <v>6210875000U</v>
          </cell>
          <cell r="B507">
            <v>10</v>
          </cell>
          <cell r="C507" t="str">
            <v>10190 Afschrijvingen, Stelposten, Verrekeningen, Tegenbk</v>
          </cell>
          <cell r="D507">
            <v>10190</v>
          </cell>
          <cell r="E507" t="str">
            <v>Afschrijvingen, Stelposten, Verrekeningen, Tegenbk</v>
          </cell>
        </row>
        <row r="508">
          <cell r="A508" t="str">
            <v>6210938000I</v>
          </cell>
          <cell r="B508">
            <v>10</v>
          </cell>
          <cell r="C508" t="str">
            <v>10434 Jessica Schram-de Wit Ondersteuning team buitendst</v>
          </cell>
          <cell r="D508">
            <v>10434</v>
          </cell>
          <cell r="E508" t="str">
            <v>Jessica Schram-de Wit Ondersteuning team buitendst</v>
          </cell>
        </row>
        <row r="509">
          <cell r="A509" t="str">
            <v>6210938000U</v>
          </cell>
          <cell r="B509">
            <v>10</v>
          </cell>
          <cell r="C509" t="str">
            <v>10434 Jessica Schram-de Wit Ondersteuning team buitendst</v>
          </cell>
          <cell r="D509">
            <v>10434</v>
          </cell>
          <cell r="E509" t="str">
            <v>Jessica Schram-de Wit Ondersteuning team buitendst</v>
          </cell>
        </row>
        <row r="510">
          <cell r="A510" t="str">
            <v>6211038000U</v>
          </cell>
          <cell r="B510">
            <v>10</v>
          </cell>
          <cell r="C510" t="str">
            <v>10473 Johan Ossedrijver Contactmanager</v>
          </cell>
          <cell r="D510">
            <v>10473</v>
          </cell>
          <cell r="E510" t="str">
            <v>Johan Ossedrijver Contactmanager</v>
          </cell>
        </row>
        <row r="511">
          <cell r="A511" t="str">
            <v>6211038211U</v>
          </cell>
          <cell r="B511">
            <v>10</v>
          </cell>
          <cell r="C511" t="str">
            <v>10412 Jan van den Brink Toezichthouder onderhoud</v>
          </cell>
          <cell r="D511">
            <v>10412</v>
          </cell>
          <cell r="E511" t="str">
            <v>Jan van den Brink Toezichthouder onderhoud</v>
          </cell>
        </row>
        <row r="512">
          <cell r="A512" t="str">
            <v>6211038212U</v>
          </cell>
          <cell r="B512">
            <v>10</v>
          </cell>
          <cell r="C512" t="str">
            <v>10422 Patrick van der Schatte Olivier Toez.houder onderh</v>
          </cell>
          <cell r="D512">
            <v>10422</v>
          </cell>
          <cell r="E512" t="str">
            <v>Patrick van der Schatte Olivier Toez.houder onderh</v>
          </cell>
        </row>
        <row r="513">
          <cell r="A513" t="str">
            <v>6211075000I</v>
          </cell>
          <cell r="B513">
            <v>10</v>
          </cell>
          <cell r="C513" t="str">
            <v>10190 Afschrijvingen, Stelposten, Verrekeningen, Tegenbk</v>
          </cell>
          <cell r="D513">
            <v>10190</v>
          </cell>
          <cell r="E513" t="str">
            <v>Afschrijvingen, Stelposten, Verrekeningen, Tegenbk</v>
          </cell>
        </row>
        <row r="514">
          <cell r="A514" t="str">
            <v>6211075000U</v>
          </cell>
          <cell r="B514">
            <v>10</v>
          </cell>
          <cell r="C514" t="str">
            <v>10190 Afschrijvingen, Stelposten, Verrekeningen, Tegenbk</v>
          </cell>
          <cell r="D514">
            <v>10190</v>
          </cell>
          <cell r="E514" t="str">
            <v>Afschrijvingen, Stelposten, Verrekeningen, Tegenbk</v>
          </cell>
        </row>
        <row r="515">
          <cell r="A515" t="str">
            <v>6211138000U</v>
          </cell>
          <cell r="B515">
            <v>10</v>
          </cell>
          <cell r="C515" t="str">
            <v>10414 Ron Schimmel Werkvoorbereider</v>
          </cell>
          <cell r="D515">
            <v>10414</v>
          </cell>
          <cell r="E515" t="str">
            <v>Ron Schimmel Werkvoorbereider</v>
          </cell>
        </row>
        <row r="516">
          <cell r="A516" t="str">
            <v>6211138005U</v>
          </cell>
          <cell r="B516">
            <v>10</v>
          </cell>
          <cell r="C516" t="str">
            <v>10414 Ron Schimmel Werkvoorbereider</v>
          </cell>
          <cell r="D516">
            <v>10414</v>
          </cell>
          <cell r="E516" t="str">
            <v>Ron Schimmel Werkvoorbereider</v>
          </cell>
        </row>
        <row r="517">
          <cell r="A517" t="str">
            <v>6211138200I</v>
          </cell>
          <cell r="B517">
            <v>10</v>
          </cell>
          <cell r="C517" t="str">
            <v>10414 Ron Schimmel Werkvoorbereider</v>
          </cell>
          <cell r="D517">
            <v>10414</v>
          </cell>
          <cell r="E517" t="str">
            <v>Ron Schimmel Werkvoorbereider</v>
          </cell>
        </row>
        <row r="518">
          <cell r="A518" t="str">
            <v>6211138200U</v>
          </cell>
          <cell r="B518">
            <v>10</v>
          </cell>
          <cell r="C518" t="str">
            <v>10414 Ron Schimmel Werkvoorbereider</v>
          </cell>
          <cell r="D518">
            <v>10414</v>
          </cell>
          <cell r="E518" t="str">
            <v>Ron Schimmel Werkvoorbereider</v>
          </cell>
        </row>
        <row r="519">
          <cell r="A519" t="str">
            <v>6211138999U</v>
          </cell>
          <cell r="B519">
            <v>10</v>
          </cell>
          <cell r="C519" t="str">
            <v>10190 Afschrijvingen, Stelposten, Verrekeningen, Tegenbk</v>
          </cell>
          <cell r="D519">
            <v>10190</v>
          </cell>
          <cell r="E519" t="str">
            <v>Afschrijvingen, Stelposten, Verrekeningen, Tegenbk</v>
          </cell>
        </row>
        <row r="520">
          <cell r="A520" t="str">
            <v>6212032020U</v>
          </cell>
          <cell r="B520">
            <v>10</v>
          </cell>
          <cell r="C520" t="str">
            <v>10405 Antoine Schimmel Vakspecialist wegen</v>
          </cell>
          <cell r="D520">
            <v>10405</v>
          </cell>
          <cell r="E520" t="str">
            <v>Antoine Schimmel Vakspecialist wegen</v>
          </cell>
        </row>
        <row r="521">
          <cell r="A521" t="str">
            <v>6212132020U</v>
          </cell>
          <cell r="B521">
            <v>10</v>
          </cell>
          <cell r="C521" t="str">
            <v>10411 Frank van Oevelen Vakspecialist afval en Civ Kunst</v>
          </cell>
          <cell r="D521">
            <v>10411</v>
          </cell>
          <cell r="E521" t="str">
            <v>Frank van Oevelen Vakspecialist afval en Civ Kunst</v>
          </cell>
        </row>
        <row r="522">
          <cell r="A522" t="str">
            <v>6212238000U</v>
          </cell>
          <cell r="B522">
            <v>10</v>
          </cell>
          <cell r="C522" t="str">
            <v>10378 Jan Algra Verkeerskundige</v>
          </cell>
          <cell r="D522">
            <v>10378</v>
          </cell>
          <cell r="E522" t="str">
            <v>Jan Algra Verkeerskundige</v>
          </cell>
        </row>
        <row r="523">
          <cell r="A523" t="str">
            <v>6212243100I</v>
          </cell>
          <cell r="B523">
            <v>10</v>
          </cell>
          <cell r="C523" t="str">
            <v>10378 Jan Algra Verkeerskundige</v>
          </cell>
          <cell r="D523">
            <v>10378</v>
          </cell>
          <cell r="E523" t="str">
            <v>Jan Algra Verkeerskundige</v>
          </cell>
        </row>
        <row r="524">
          <cell r="A524" t="str">
            <v>6212243400I</v>
          </cell>
          <cell r="B524">
            <v>10</v>
          </cell>
          <cell r="C524" t="str">
            <v>10378 Jan Algra Verkeerskundige</v>
          </cell>
          <cell r="D524">
            <v>10378</v>
          </cell>
          <cell r="E524" t="str">
            <v>Jan Algra Verkeerskundige</v>
          </cell>
        </row>
        <row r="525">
          <cell r="A525" t="str">
            <v>6220111000U</v>
          </cell>
          <cell r="B525">
            <v>10</v>
          </cell>
          <cell r="C525" t="str">
            <v>10203 Jeanet Meesen Financieel beheer</v>
          </cell>
          <cell r="D525">
            <v>10203</v>
          </cell>
          <cell r="E525" t="str">
            <v>Jeanet Meesen Financieel beheer</v>
          </cell>
        </row>
        <row r="526">
          <cell r="A526" t="str">
            <v>6220173000U</v>
          </cell>
          <cell r="B526">
            <v>10</v>
          </cell>
          <cell r="C526" t="str">
            <v>10190 Afschrijvingen, Stelposten, Verrekeningen, Tegenbk</v>
          </cell>
          <cell r="D526">
            <v>10190</v>
          </cell>
          <cell r="E526" t="str">
            <v>Afschrijvingen, Stelposten, Verrekeningen, Tegenbk</v>
          </cell>
        </row>
        <row r="527">
          <cell r="A527" t="str">
            <v>6220174000U</v>
          </cell>
          <cell r="B527">
            <v>10</v>
          </cell>
          <cell r="C527" t="str">
            <v>10203 Jeanet Meesen Financieel beheer</v>
          </cell>
          <cell r="D527">
            <v>10203</v>
          </cell>
          <cell r="E527" t="str">
            <v>Jeanet Meesen Financieel beheer</v>
          </cell>
        </row>
        <row r="528">
          <cell r="A528" t="str">
            <v>6220221000U</v>
          </cell>
          <cell r="B528">
            <v>10</v>
          </cell>
          <cell r="C528" t="str">
            <v>10403 Adriaan van Arkel Specialist gebouwen</v>
          </cell>
          <cell r="D528">
            <v>10403</v>
          </cell>
          <cell r="E528" t="str">
            <v>Adriaan van Arkel Specialist gebouwen</v>
          </cell>
        </row>
        <row r="529">
          <cell r="A529" t="str">
            <v>6220238000U</v>
          </cell>
          <cell r="B529">
            <v>10</v>
          </cell>
          <cell r="C529" t="str">
            <v>10365 Francis van Zandbrink Progr.man. energietransitie</v>
          </cell>
          <cell r="D529">
            <v>10365</v>
          </cell>
          <cell r="E529" t="str">
            <v>Francis van Zandbrink Progr.man. energietransitie</v>
          </cell>
        </row>
        <row r="530">
          <cell r="A530" t="str">
            <v>6220238005U</v>
          </cell>
          <cell r="B530">
            <v>10</v>
          </cell>
          <cell r="C530" t="str">
            <v>10403 Adriaan van Arkel Specialist gebouwen</v>
          </cell>
          <cell r="D530">
            <v>10403</v>
          </cell>
          <cell r="E530" t="str">
            <v>Adriaan van Arkel Specialist gebouwen</v>
          </cell>
        </row>
        <row r="531">
          <cell r="A531" t="str">
            <v>6220238007U</v>
          </cell>
          <cell r="B531">
            <v>10</v>
          </cell>
          <cell r="C531" t="str">
            <v>10403 Adriaan van Arkel Specialist gebouwen</v>
          </cell>
          <cell r="D531">
            <v>10403</v>
          </cell>
          <cell r="E531" t="str">
            <v>Adriaan van Arkel Specialist gebouwen</v>
          </cell>
        </row>
        <row r="532">
          <cell r="A532" t="str">
            <v>6220238011U</v>
          </cell>
          <cell r="B532">
            <v>10</v>
          </cell>
          <cell r="C532" t="str">
            <v>10251 Henriette Wulfsen medew. schade en verzekeringen</v>
          </cell>
          <cell r="D532">
            <v>10251</v>
          </cell>
          <cell r="E532" t="str">
            <v>Henriette Wulfsen medew. schade en verzekeringen</v>
          </cell>
        </row>
        <row r="533">
          <cell r="A533" t="str">
            <v>6220437000I</v>
          </cell>
          <cell r="B533">
            <v>10</v>
          </cell>
          <cell r="C533" t="str">
            <v>10434 Jessica Schram-de Wit Ondersteuning team buitendst</v>
          </cell>
          <cell r="D533">
            <v>10434</v>
          </cell>
          <cell r="E533" t="str">
            <v>Jessica Schram-de Wit Ondersteuning team buitendst</v>
          </cell>
        </row>
        <row r="534">
          <cell r="A534" t="str">
            <v>6220438006I</v>
          </cell>
          <cell r="B534">
            <v>10</v>
          </cell>
          <cell r="C534" t="str">
            <v>10378 Jan Algra Verkeerskundige</v>
          </cell>
          <cell r="D534">
            <v>10378</v>
          </cell>
          <cell r="E534" t="str">
            <v>Jan Algra Verkeerskundige</v>
          </cell>
        </row>
        <row r="535">
          <cell r="A535" t="str">
            <v>622400038999U</v>
          </cell>
          <cell r="B535">
            <v>10</v>
          </cell>
          <cell r="C535" t="str">
            <v>10190 Afschrijvingen, Stelposten, Verrekeningen, Tegenbk</v>
          </cell>
          <cell r="D535">
            <v>10190</v>
          </cell>
          <cell r="E535" t="str">
            <v>Afschrijvingen, Stelposten, Verrekeningen, Tegenbk</v>
          </cell>
        </row>
        <row r="536">
          <cell r="A536" t="str">
            <v>622401011000U</v>
          </cell>
          <cell r="B536">
            <v>10</v>
          </cell>
          <cell r="C536" t="str">
            <v>10203 Jeanet Meesen Financieel beheer</v>
          </cell>
          <cell r="D536">
            <v>10203</v>
          </cell>
          <cell r="E536" t="str">
            <v>Jeanet Meesen Financieel beheer</v>
          </cell>
        </row>
        <row r="537">
          <cell r="A537" t="str">
            <v>622401032011U</v>
          </cell>
          <cell r="B537">
            <v>10</v>
          </cell>
          <cell r="C537" t="str">
            <v>10214 Martin Langerak Fin beleidsadviseur grondbedrijf</v>
          </cell>
          <cell r="D537">
            <v>10214</v>
          </cell>
          <cell r="E537" t="str">
            <v>Martin Langerak Fin beleidsadviseur grondbedrijf</v>
          </cell>
        </row>
        <row r="538">
          <cell r="A538" t="str">
            <v>622401035100U</v>
          </cell>
          <cell r="B538">
            <v>10</v>
          </cell>
          <cell r="C538" t="str">
            <v>10214 Martin Langerak Fin beleidsadviseur grondbedrijf</v>
          </cell>
          <cell r="D538">
            <v>10214</v>
          </cell>
          <cell r="E538" t="str">
            <v>Martin Langerak Fin beleidsadviseur grondbedrijf</v>
          </cell>
        </row>
        <row r="539">
          <cell r="A539" t="str">
            <v>622401038000I</v>
          </cell>
          <cell r="B539">
            <v>10</v>
          </cell>
          <cell r="C539" t="str">
            <v>10335 Bert van Eijken Projectleider</v>
          </cell>
          <cell r="D539">
            <v>10335</v>
          </cell>
          <cell r="E539" t="str">
            <v>Bert van Eijken Projectleider</v>
          </cell>
        </row>
        <row r="540">
          <cell r="A540" t="str">
            <v>622401038000U</v>
          </cell>
          <cell r="B540">
            <v>10</v>
          </cell>
          <cell r="C540" t="str">
            <v>10214 Martin Langerak Fin beleidsadviseur grondbedrijf</v>
          </cell>
          <cell r="D540">
            <v>10214</v>
          </cell>
          <cell r="E540" t="str">
            <v>Martin Langerak Fin beleidsadviseur grondbedrijf</v>
          </cell>
        </row>
        <row r="541">
          <cell r="A541" t="str">
            <v>622401038200I</v>
          </cell>
          <cell r="B541">
            <v>10</v>
          </cell>
          <cell r="C541" t="str">
            <v>10214 Martin Langerak Fin beleidsadviseur grondbedrijf</v>
          </cell>
          <cell r="D541">
            <v>10214</v>
          </cell>
          <cell r="E541" t="str">
            <v>Martin Langerak Fin beleidsadviseur grondbedrijf</v>
          </cell>
        </row>
        <row r="542">
          <cell r="A542" t="str">
            <v>622401038200U</v>
          </cell>
          <cell r="B542">
            <v>10</v>
          </cell>
          <cell r="C542" t="str">
            <v>10214 Martin Langerak Fin beleidsadviseur grondbedrijf</v>
          </cell>
          <cell r="D542">
            <v>10214</v>
          </cell>
          <cell r="E542" t="str">
            <v>Martin Langerak Fin beleidsadviseur grondbedrijf</v>
          </cell>
        </row>
        <row r="543">
          <cell r="A543" t="str">
            <v>622401045800U</v>
          </cell>
          <cell r="B543">
            <v>10</v>
          </cell>
          <cell r="C543" t="str">
            <v>10214 Martin Langerak Fin beleidsadviseur grondbedrijf</v>
          </cell>
          <cell r="D543">
            <v>10214</v>
          </cell>
          <cell r="E543" t="str">
            <v>Martin Langerak Fin beleidsadviseur grondbedrijf</v>
          </cell>
        </row>
        <row r="544">
          <cell r="A544" t="str">
            <v>622401075000I</v>
          </cell>
          <cell r="B544">
            <v>10</v>
          </cell>
          <cell r="C544" t="str">
            <v>10190 Afschrijvingen, Stelposten, Verrekeningen, Tegenbk</v>
          </cell>
          <cell r="D544">
            <v>10190</v>
          </cell>
          <cell r="E544" t="str">
            <v>Afschrijvingen, Stelposten, Verrekeningen, Tegenbk</v>
          </cell>
        </row>
        <row r="545">
          <cell r="A545" t="str">
            <v>622401075000U</v>
          </cell>
          <cell r="B545">
            <v>10</v>
          </cell>
          <cell r="C545" t="str">
            <v>10190 Afschrijvingen, Stelposten, Verrekeningen, Tegenbk</v>
          </cell>
          <cell r="D545">
            <v>10190</v>
          </cell>
          <cell r="E545" t="str">
            <v>Afschrijvingen, Stelposten, Verrekeningen, Tegenbk</v>
          </cell>
        </row>
        <row r="546">
          <cell r="A546" t="str">
            <v>622402032020U</v>
          </cell>
          <cell r="B546">
            <v>10</v>
          </cell>
          <cell r="C546" t="str">
            <v>10214 Martin Langerak Fin beleidsadviseur grondbedrijf</v>
          </cell>
          <cell r="D546">
            <v>10214</v>
          </cell>
          <cell r="E546" t="str">
            <v>Martin Langerak Fin beleidsadviseur grondbedrijf</v>
          </cell>
        </row>
        <row r="547">
          <cell r="A547" t="str">
            <v>622402038000U</v>
          </cell>
          <cell r="B547">
            <v>10</v>
          </cell>
          <cell r="C547" t="str">
            <v>10214 Martin Langerak Fin beleidsadviseur grondbedrijf</v>
          </cell>
          <cell r="D547">
            <v>10214</v>
          </cell>
          <cell r="E547" t="str">
            <v>Martin Langerak Fin beleidsadviseur grondbedrijf</v>
          </cell>
        </row>
        <row r="548">
          <cell r="A548" t="str">
            <v>622402043800U</v>
          </cell>
          <cell r="B548">
            <v>10</v>
          </cell>
          <cell r="C548" t="str">
            <v>10214 Martin Langerak Fin beleidsadviseur grondbedrijf</v>
          </cell>
          <cell r="D548">
            <v>10214</v>
          </cell>
          <cell r="E548" t="str">
            <v>Martin Langerak Fin beleidsadviseur grondbedrijf</v>
          </cell>
        </row>
        <row r="549">
          <cell r="A549" t="str">
            <v>622404043800U</v>
          </cell>
          <cell r="B549">
            <v>10</v>
          </cell>
          <cell r="C549" t="str">
            <v>10214 Martin Langerak Fin beleidsadviseur grondbedrijf</v>
          </cell>
          <cell r="D549">
            <v>10214</v>
          </cell>
          <cell r="E549" t="str">
            <v>Martin Langerak Fin beleidsadviseur grondbedrijf</v>
          </cell>
        </row>
        <row r="550">
          <cell r="A550" t="str">
            <v>622404045800U</v>
          </cell>
          <cell r="B550">
            <v>10</v>
          </cell>
          <cell r="C550" t="str">
            <v>10214 Martin Langerak Fin beleidsadviseur grondbedrijf</v>
          </cell>
          <cell r="D550">
            <v>10214</v>
          </cell>
          <cell r="E550" t="str">
            <v>Martin Langerak Fin beleidsadviseur grondbedrijf</v>
          </cell>
        </row>
        <row r="551">
          <cell r="A551" t="str">
            <v>622405042000U</v>
          </cell>
          <cell r="B551">
            <v>10</v>
          </cell>
          <cell r="C551" t="str">
            <v>10214 Martin Langerak Fin beleidsadviseur grondbedrijf</v>
          </cell>
          <cell r="D551">
            <v>10214</v>
          </cell>
          <cell r="E551" t="str">
            <v>Martin Langerak Fin beleidsadviseur grondbedrijf</v>
          </cell>
        </row>
        <row r="552">
          <cell r="A552" t="str">
            <v>622405043800U</v>
          </cell>
          <cell r="B552">
            <v>10</v>
          </cell>
          <cell r="C552" t="str">
            <v>10214 Martin Langerak Fin beleidsadviseur grondbedrijf</v>
          </cell>
          <cell r="D552">
            <v>10214</v>
          </cell>
          <cell r="E552" t="str">
            <v>Martin Langerak Fin beleidsadviseur grondbedrijf</v>
          </cell>
        </row>
        <row r="553">
          <cell r="A553" t="str">
            <v>622406038000I</v>
          </cell>
          <cell r="B553">
            <v>10</v>
          </cell>
          <cell r="C553" t="str">
            <v>10214 Martin Langerak Fin beleidsadviseur grondbedrijf</v>
          </cell>
          <cell r="D553">
            <v>10214</v>
          </cell>
          <cell r="E553" t="str">
            <v>Martin Langerak Fin beleidsadviseur grondbedrijf</v>
          </cell>
        </row>
        <row r="554">
          <cell r="A554" t="str">
            <v>622406043800I</v>
          </cell>
          <cell r="B554">
            <v>10</v>
          </cell>
          <cell r="C554" t="str">
            <v>10214 Martin Langerak Fin beleidsadviseur grondbedrijf</v>
          </cell>
          <cell r="D554">
            <v>10214</v>
          </cell>
          <cell r="E554" t="str">
            <v>Martin Langerak Fin beleidsadviseur grondbedrijf</v>
          </cell>
        </row>
        <row r="555">
          <cell r="A555" t="str">
            <v>622406043800U</v>
          </cell>
          <cell r="B555">
            <v>10</v>
          </cell>
          <cell r="C555" t="str">
            <v>10214 Martin Langerak Fin beleidsadviseur grondbedrijf</v>
          </cell>
          <cell r="D555">
            <v>10214</v>
          </cell>
          <cell r="E555" t="str">
            <v>Martin Langerak Fin beleidsadviseur grondbedrijf</v>
          </cell>
        </row>
        <row r="556">
          <cell r="A556" t="str">
            <v>622407038000I</v>
          </cell>
          <cell r="B556">
            <v>10</v>
          </cell>
          <cell r="C556" t="str">
            <v>10214 Martin Langerak Fin beleidsadviseur grondbedrijf</v>
          </cell>
          <cell r="D556">
            <v>10214</v>
          </cell>
          <cell r="E556" t="str">
            <v>Martin Langerak Fin beleidsadviseur grondbedrijf</v>
          </cell>
        </row>
        <row r="557">
          <cell r="A557" t="str">
            <v>622407043800I</v>
          </cell>
          <cell r="B557">
            <v>10</v>
          </cell>
          <cell r="C557" t="str">
            <v>10214 Martin Langerak Fin beleidsadviseur grondbedrijf</v>
          </cell>
          <cell r="D557">
            <v>10214</v>
          </cell>
          <cell r="E557" t="str">
            <v>Martin Langerak Fin beleidsadviseur grondbedrijf</v>
          </cell>
        </row>
        <row r="558">
          <cell r="A558" t="str">
            <v>622407043800U</v>
          </cell>
          <cell r="B558">
            <v>10</v>
          </cell>
          <cell r="C558" t="str">
            <v>10214 Martin Langerak Fin beleidsadviseur grondbedrijf</v>
          </cell>
          <cell r="D558">
            <v>10214</v>
          </cell>
          <cell r="E558" t="str">
            <v>Martin Langerak Fin beleidsadviseur grondbedrijf</v>
          </cell>
        </row>
        <row r="559">
          <cell r="A559" t="str">
            <v>622408038000U</v>
          </cell>
          <cell r="B559">
            <v>10</v>
          </cell>
          <cell r="C559" t="str">
            <v>10214 Martin Langerak Fin beleidsadviseur grondbedrijf</v>
          </cell>
          <cell r="D559">
            <v>10214</v>
          </cell>
          <cell r="E559" t="str">
            <v>Martin Langerak Fin beleidsadviseur grondbedrijf</v>
          </cell>
        </row>
        <row r="560">
          <cell r="A560" t="str">
            <v>622408043100I</v>
          </cell>
          <cell r="B560">
            <v>10</v>
          </cell>
          <cell r="C560" t="str">
            <v>10214 Martin Langerak Fin beleidsadviseur grondbedrijf</v>
          </cell>
          <cell r="D560">
            <v>10214</v>
          </cell>
          <cell r="E560" t="str">
            <v>Martin Langerak Fin beleidsadviseur grondbedrijf</v>
          </cell>
        </row>
        <row r="561">
          <cell r="A561" t="str">
            <v>622408043601I</v>
          </cell>
          <cell r="B561">
            <v>10</v>
          </cell>
          <cell r="C561" t="str">
            <v>10214 Martin Langerak Fin beleidsadviseur grondbedrijf</v>
          </cell>
          <cell r="D561">
            <v>10214</v>
          </cell>
          <cell r="E561" t="str">
            <v>Martin Langerak Fin beleidsadviseur grondbedrijf</v>
          </cell>
        </row>
        <row r="562">
          <cell r="A562" t="str">
            <v>622408043800I</v>
          </cell>
          <cell r="B562">
            <v>10</v>
          </cell>
          <cell r="C562" t="str">
            <v>10214 Martin Langerak Fin beleidsadviseur grondbedrijf</v>
          </cell>
          <cell r="D562">
            <v>10214</v>
          </cell>
          <cell r="E562" t="str">
            <v>Martin Langerak Fin beleidsadviseur grondbedrijf</v>
          </cell>
        </row>
        <row r="563">
          <cell r="A563" t="str">
            <v>622408043800U</v>
          </cell>
          <cell r="B563">
            <v>10</v>
          </cell>
          <cell r="C563" t="str">
            <v>10214 Martin Langerak Fin beleidsadviseur grondbedrijf</v>
          </cell>
          <cell r="D563">
            <v>10214</v>
          </cell>
          <cell r="E563" t="str">
            <v>Martin Langerak Fin beleidsadviseur grondbedrijf</v>
          </cell>
        </row>
        <row r="564">
          <cell r="A564" t="str">
            <v>622408045800I</v>
          </cell>
          <cell r="B564">
            <v>10</v>
          </cell>
          <cell r="C564" t="str">
            <v>10214 Martin Langerak Fin beleidsadviseur grondbedrijf</v>
          </cell>
          <cell r="D564">
            <v>10214</v>
          </cell>
          <cell r="E564" t="str">
            <v>Martin Langerak Fin beleidsadviseur grondbedrijf</v>
          </cell>
        </row>
        <row r="565">
          <cell r="A565" t="str">
            <v>622409072203I</v>
          </cell>
          <cell r="B565">
            <v>10</v>
          </cell>
          <cell r="C565" t="str">
            <v>10203 Jeanet Meesen Financieel beheer</v>
          </cell>
          <cell r="D565">
            <v>10203</v>
          </cell>
          <cell r="E565" t="str">
            <v>Jeanet Meesen Financieel beheer</v>
          </cell>
        </row>
        <row r="566">
          <cell r="A566" t="str">
            <v>622409072203U</v>
          </cell>
          <cell r="B566">
            <v>10</v>
          </cell>
          <cell r="C566" t="str">
            <v>10203 Jeanet Meesen Financieel beheer</v>
          </cell>
          <cell r="D566">
            <v>10203</v>
          </cell>
          <cell r="E566" t="str">
            <v>Jeanet Meesen Financieel beheer</v>
          </cell>
        </row>
        <row r="567">
          <cell r="A567" t="str">
            <v>622600038999U</v>
          </cell>
          <cell r="B567">
            <v>10</v>
          </cell>
          <cell r="C567" t="str">
            <v>10190 Afschrijvingen, Stelposten, Verrekeningen, Tegenbk</v>
          </cell>
          <cell r="D567">
            <v>10190</v>
          </cell>
          <cell r="E567" t="str">
            <v>Afschrijvingen, Stelposten, Verrekeningen, Tegenbk</v>
          </cell>
        </row>
        <row r="568">
          <cell r="A568" t="str">
            <v>622706021000U</v>
          </cell>
          <cell r="B568">
            <v>10</v>
          </cell>
          <cell r="C568" t="str">
            <v>10214 Martin Langerak Fin beleidsadviseur grondbedrijf</v>
          </cell>
          <cell r="D568">
            <v>10214</v>
          </cell>
          <cell r="E568" t="str">
            <v>Martin Langerak Fin beleidsadviseur grondbedrijf</v>
          </cell>
        </row>
        <row r="569">
          <cell r="A569" t="str">
            <v>622706033000I</v>
          </cell>
          <cell r="B569">
            <v>10</v>
          </cell>
          <cell r="C569" t="str">
            <v>10214 Martin Langerak Fin beleidsadviseur grondbedrijf</v>
          </cell>
          <cell r="D569">
            <v>10214</v>
          </cell>
          <cell r="E569" t="str">
            <v>Martin Langerak Fin beleidsadviseur grondbedrijf</v>
          </cell>
        </row>
        <row r="570">
          <cell r="A570" t="str">
            <v>622706073000U</v>
          </cell>
          <cell r="B570">
            <v>10</v>
          </cell>
          <cell r="C570" t="str">
            <v>10190 Afschrijvingen, Stelposten, Verrekeningen, Tegenbk</v>
          </cell>
          <cell r="D570">
            <v>10190</v>
          </cell>
          <cell r="E570" t="str">
            <v>Afschrijvingen, Stelposten, Verrekeningen, Tegenbk</v>
          </cell>
        </row>
        <row r="571">
          <cell r="A571" t="str">
            <v>622706074000U</v>
          </cell>
          <cell r="B571">
            <v>10</v>
          </cell>
          <cell r="C571" t="str">
            <v>10203 Jeanet Meesen Financieel beheer</v>
          </cell>
          <cell r="D571">
            <v>10203</v>
          </cell>
          <cell r="E571" t="str">
            <v>Jeanet Meesen Financieel beheer</v>
          </cell>
        </row>
        <row r="572">
          <cell r="A572" t="str">
            <v>622710038999I</v>
          </cell>
          <cell r="B572">
            <v>10</v>
          </cell>
          <cell r="C572" t="str">
            <v>10190 Afschrijvingen, Stelposten, Verrekeningen, Tegenbk</v>
          </cell>
          <cell r="D572">
            <v>10190</v>
          </cell>
          <cell r="E572" t="str">
            <v>Afschrijvingen, Stelposten, Verrekeningen, Tegenbk</v>
          </cell>
        </row>
        <row r="573">
          <cell r="A573" t="str">
            <v>622710038999U</v>
          </cell>
          <cell r="B573">
            <v>10</v>
          </cell>
          <cell r="C573" t="str">
            <v>10190 Afschrijvingen, Stelposten, Verrekeningen, Tegenbk</v>
          </cell>
          <cell r="D573">
            <v>10190</v>
          </cell>
          <cell r="E573" t="str">
            <v>Afschrijvingen, Stelposten, Verrekeningen, Tegenbk</v>
          </cell>
        </row>
        <row r="574">
          <cell r="A574" t="str">
            <v>622711035100U</v>
          </cell>
          <cell r="B574">
            <v>10</v>
          </cell>
          <cell r="C574" t="str">
            <v>10214 Martin Langerak Fin beleidsadviseur grondbedrijf</v>
          </cell>
          <cell r="D574">
            <v>10214</v>
          </cell>
          <cell r="E574" t="str">
            <v>Martin Langerak Fin beleidsadviseur grondbedrijf</v>
          </cell>
        </row>
        <row r="575">
          <cell r="A575" t="str">
            <v>622711038000U</v>
          </cell>
          <cell r="B575">
            <v>10</v>
          </cell>
          <cell r="C575" t="str">
            <v>10214 Martin Langerak Fin beleidsadviseur grondbedrijf</v>
          </cell>
          <cell r="D575">
            <v>10214</v>
          </cell>
          <cell r="E575" t="str">
            <v>Martin Langerak Fin beleidsadviseur grondbedrijf</v>
          </cell>
        </row>
        <row r="576">
          <cell r="A576" t="str">
            <v>622711038015U</v>
          </cell>
          <cell r="B576">
            <v>10</v>
          </cell>
          <cell r="C576" t="str">
            <v>10214 Martin Langerak Fin beleidsadviseur grondbedrijf</v>
          </cell>
          <cell r="D576">
            <v>10214</v>
          </cell>
          <cell r="E576" t="str">
            <v>Martin Langerak Fin beleidsadviseur grondbedrijf</v>
          </cell>
        </row>
        <row r="577">
          <cell r="A577" t="str">
            <v>622711038115U</v>
          </cell>
          <cell r="B577">
            <v>10</v>
          </cell>
          <cell r="C577" t="str">
            <v>10214 Martin Langerak Fin beleidsadviseur grondbedrijf</v>
          </cell>
          <cell r="D577">
            <v>10214</v>
          </cell>
          <cell r="E577" t="str">
            <v>Martin Langerak Fin beleidsadviseur grondbedrijf</v>
          </cell>
        </row>
        <row r="578">
          <cell r="A578" t="str">
            <v>622711075000U</v>
          </cell>
          <cell r="B578">
            <v>10</v>
          </cell>
          <cell r="C578" t="str">
            <v>10190 Afschrijvingen, Stelposten, Verrekeningen, Tegenbk</v>
          </cell>
          <cell r="D578">
            <v>10190</v>
          </cell>
          <cell r="E578" t="str">
            <v>Afschrijvingen, Stelposten, Verrekeningen, Tegenbk</v>
          </cell>
        </row>
        <row r="579">
          <cell r="A579" t="str">
            <v>622711538000U</v>
          </cell>
          <cell r="B579">
            <v>10</v>
          </cell>
          <cell r="C579" t="str">
            <v>10214 Martin Langerak Fin beleidsadviseur grondbedrijf</v>
          </cell>
          <cell r="D579">
            <v>10214</v>
          </cell>
          <cell r="E579" t="str">
            <v>Martin Langerak Fin beleidsadviseur grondbedrijf</v>
          </cell>
        </row>
        <row r="580">
          <cell r="A580" t="str">
            <v>622712031000U</v>
          </cell>
          <cell r="B580">
            <v>10</v>
          </cell>
          <cell r="C580" t="str">
            <v>10214 Martin Langerak Fin beleidsadviseur grondbedrijf</v>
          </cell>
          <cell r="D580">
            <v>10214</v>
          </cell>
          <cell r="E580" t="str">
            <v>Martin Langerak Fin beleidsadviseur grondbedrijf</v>
          </cell>
        </row>
        <row r="581">
          <cell r="A581" t="str">
            <v>622712038000U</v>
          </cell>
          <cell r="B581">
            <v>10</v>
          </cell>
          <cell r="C581" t="str">
            <v>10214 Martin Langerak Fin beleidsadviseur grondbedrijf</v>
          </cell>
          <cell r="D581">
            <v>10214</v>
          </cell>
          <cell r="E581" t="str">
            <v>Martin Langerak Fin beleidsadviseur grondbedrijf</v>
          </cell>
        </row>
        <row r="582">
          <cell r="A582" t="str">
            <v>622713032010U</v>
          </cell>
          <cell r="B582">
            <v>10</v>
          </cell>
          <cell r="C582" t="str">
            <v>10214 Martin Langerak Fin beleidsadviseur grondbedrijf</v>
          </cell>
          <cell r="D582">
            <v>10214</v>
          </cell>
          <cell r="E582" t="str">
            <v>Martin Langerak Fin beleidsadviseur grondbedrijf</v>
          </cell>
        </row>
        <row r="583">
          <cell r="A583" t="str">
            <v>622713038000I</v>
          </cell>
          <cell r="B583">
            <v>10</v>
          </cell>
          <cell r="C583" t="str">
            <v>10214 Martin Langerak Fin beleidsadviseur grondbedrijf</v>
          </cell>
          <cell r="D583">
            <v>10214</v>
          </cell>
          <cell r="E583" t="str">
            <v>Martin Langerak Fin beleidsadviseur grondbedrijf</v>
          </cell>
        </row>
        <row r="584">
          <cell r="A584" t="str">
            <v>622713075000U</v>
          </cell>
          <cell r="B584">
            <v>10</v>
          </cell>
          <cell r="C584" t="str">
            <v>10190 Afschrijvingen, Stelposten, Verrekeningen, Tegenbk</v>
          </cell>
          <cell r="D584">
            <v>10190</v>
          </cell>
          <cell r="E584" t="str">
            <v>Afschrijvingen, Stelposten, Verrekeningen, Tegenbk</v>
          </cell>
        </row>
        <row r="585">
          <cell r="A585" t="str">
            <v>622714032011U</v>
          </cell>
          <cell r="B585">
            <v>10</v>
          </cell>
          <cell r="C585" t="str">
            <v>10214 Martin Langerak Fin beleidsadviseur grondbedrijf</v>
          </cell>
          <cell r="D585">
            <v>10214</v>
          </cell>
          <cell r="E585" t="str">
            <v>Martin Langerak Fin beleidsadviseur grondbedrijf</v>
          </cell>
        </row>
        <row r="586">
          <cell r="A586" t="str">
            <v>622714075000U</v>
          </cell>
          <cell r="B586">
            <v>10</v>
          </cell>
          <cell r="C586" t="str">
            <v>10190 Afschrijvingen, Stelposten, Verrekeningen, Tegenbk</v>
          </cell>
          <cell r="D586">
            <v>10190</v>
          </cell>
          <cell r="E586" t="str">
            <v>Afschrijvingen, Stelposten, Verrekeningen, Tegenbk</v>
          </cell>
        </row>
        <row r="587">
          <cell r="A587" t="str">
            <v>622715038000U</v>
          </cell>
          <cell r="B587">
            <v>10</v>
          </cell>
          <cell r="C587" t="str">
            <v>10214 Martin Langerak Fin beleidsadviseur grondbedrijf</v>
          </cell>
          <cell r="D587">
            <v>10214</v>
          </cell>
          <cell r="E587" t="str">
            <v>Martin Langerak Fin beleidsadviseur grondbedrijf</v>
          </cell>
        </row>
        <row r="588">
          <cell r="A588" t="str">
            <v>622716021000U</v>
          </cell>
          <cell r="B588">
            <v>10</v>
          </cell>
          <cell r="C588" t="str">
            <v>10214 Martin Langerak Fin beleidsadviseur grondbedrijf</v>
          </cell>
          <cell r="D588">
            <v>10214</v>
          </cell>
          <cell r="E588" t="str">
            <v>Martin Langerak Fin beleidsadviseur grondbedrijf</v>
          </cell>
        </row>
        <row r="589">
          <cell r="A589" t="str">
            <v>622716038000U</v>
          </cell>
          <cell r="B589">
            <v>10</v>
          </cell>
          <cell r="C589" t="str">
            <v>10214 Martin Langerak Fin beleidsadviseur grondbedrijf</v>
          </cell>
          <cell r="D589">
            <v>10214</v>
          </cell>
          <cell r="E589" t="str">
            <v>Martin Langerak Fin beleidsadviseur grondbedrijf</v>
          </cell>
        </row>
        <row r="590">
          <cell r="A590" t="str">
            <v>622717035100U</v>
          </cell>
          <cell r="B590">
            <v>10</v>
          </cell>
          <cell r="C590" t="str">
            <v>10214 Martin Langerak Fin beleidsadviseur grondbedrijf</v>
          </cell>
          <cell r="D590">
            <v>10214</v>
          </cell>
          <cell r="E590" t="str">
            <v>Martin Langerak Fin beleidsadviseur grondbedrijf</v>
          </cell>
        </row>
        <row r="591">
          <cell r="A591" t="str">
            <v>622717075000U</v>
          </cell>
          <cell r="B591">
            <v>10</v>
          </cell>
          <cell r="C591" t="str">
            <v>10190 Afschrijvingen, Stelposten, Verrekeningen, Tegenbk</v>
          </cell>
          <cell r="D591">
            <v>10190</v>
          </cell>
          <cell r="E591" t="str">
            <v>Afschrijvingen, Stelposten, Verrekeningen, Tegenbk</v>
          </cell>
        </row>
        <row r="592">
          <cell r="A592" t="str">
            <v>622718031000I</v>
          </cell>
          <cell r="B592">
            <v>10</v>
          </cell>
          <cell r="C592" t="str">
            <v>10214 Martin Langerak Fin beleidsadviseur grondbedrijf</v>
          </cell>
          <cell r="D592">
            <v>10214</v>
          </cell>
          <cell r="E592" t="str">
            <v>Martin Langerak Fin beleidsadviseur grondbedrijf</v>
          </cell>
        </row>
        <row r="593">
          <cell r="A593" t="str">
            <v>622718031000U</v>
          </cell>
          <cell r="B593">
            <v>10</v>
          </cell>
          <cell r="C593" t="str">
            <v>10214 Martin Langerak Fin beleidsadviseur grondbedrijf</v>
          </cell>
          <cell r="D593">
            <v>10214</v>
          </cell>
          <cell r="E593" t="str">
            <v>Martin Langerak Fin beleidsadviseur grondbedrijf</v>
          </cell>
        </row>
        <row r="594">
          <cell r="A594" t="str">
            <v>622718038000U</v>
          </cell>
          <cell r="B594">
            <v>10</v>
          </cell>
          <cell r="C594" t="str">
            <v>10214 Martin Langerak Fin beleidsadviseur grondbedrijf</v>
          </cell>
          <cell r="D594">
            <v>10214</v>
          </cell>
          <cell r="E594" t="str">
            <v>Martin Langerak Fin beleidsadviseur grondbedrijf</v>
          </cell>
        </row>
        <row r="595">
          <cell r="A595" t="str">
            <v>622719038000I</v>
          </cell>
          <cell r="B595">
            <v>10</v>
          </cell>
          <cell r="C595" t="str">
            <v>10214 Martin Langerak Fin beleidsadviseur grondbedrijf</v>
          </cell>
          <cell r="D595">
            <v>10214</v>
          </cell>
          <cell r="E595" t="str">
            <v>Martin Langerak Fin beleidsadviseur grondbedrijf</v>
          </cell>
        </row>
        <row r="596">
          <cell r="A596" t="str">
            <v>622719038000U</v>
          </cell>
          <cell r="B596">
            <v>10</v>
          </cell>
          <cell r="C596" t="str">
            <v>10214 Martin Langerak Fin beleidsadviseur grondbedrijf</v>
          </cell>
          <cell r="D596">
            <v>10214</v>
          </cell>
          <cell r="E596" t="str">
            <v>Martin Langerak Fin beleidsadviseur grondbedrijf</v>
          </cell>
        </row>
        <row r="597">
          <cell r="A597" t="str">
            <v>622720038999I</v>
          </cell>
          <cell r="B597">
            <v>10</v>
          </cell>
          <cell r="C597" t="str">
            <v>10190 Afschrijvingen, Stelposten, Verrekeningen, Tegenbk</v>
          </cell>
          <cell r="D597">
            <v>10190</v>
          </cell>
          <cell r="E597" t="str">
            <v>Afschrijvingen, Stelposten, Verrekeningen, Tegenbk</v>
          </cell>
        </row>
        <row r="598">
          <cell r="A598" t="str">
            <v>622720038999U</v>
          </cell>
          <cell r="B598">
            <v>10</v>
          </cell>
          <cell r="C598" t="str">
            <v>10190 Afschrijvingen, Stelposten, Verrekeningen, Tegenbk</v>
          </cell>
          <cell r="D598">
            <v>10190</v>
          </cell>
          <cell r="E598" t="str">
            <v>Afschrijvingen, Stelposten, Verrekeningen, Tegenbk</v>
          </cell>
        </row>
        <row r="599">
          <cell r="A599" t="str">
            <v>622720075000U</v>
          </cell>
          <cell r="B599">
            <v>10</v>
          </cell>
          <cell r="C599" t="str">
            <v>10190 Afschrijvingen, Stelposten, Verrekeningen, Tegenbk</v>
          </cell>
          <cell r="D599">
            <v>10190</v>
          </cell>
          <cell r="E599" t="str">
            <v>Afschrijvingen, Stelposten, Verrekeningen, Tegenbk</v>
          </cell>
        </row>
        <row r="600">
          <cell r="A600" t="str">
            <v>622721075000U</v>
          </cell>
          <cell r="B600">
            <v>10</v>
          </cell>
          <cell r="C600" t="str">
            <v>10190 Afschrijvingen, Stelposten, Verrekeningen, Tegenbk</v>
          </cell>
          <cell r="D600">
            <v>10190</v>
          </cell>
          <cell r="E600" t="str">
            <v>Afschrijvingen, Stelposten, Verrekeningen, Tegenbk</v>
          </cell>
        </row>
        <row r="601">
          <cell r="A601" t="str">
            <v>622723075000U</v>
          </cell>
          <cell r="B601">
            <v>10</v>
          </cell>
          <cell r="C601" t="str">
            <v>10190 Afschrijvingen, Stelposten, Verrekeningen, Tegenbk</v>
          </cell>
          <cell r="D601">
            <v>10190</v>
          </cell>
          <cell r="E601" t="str">
            <v>Afschrijvingen, Stelposten, Verrekeningen, Tegenbk</v>
          </cell>
        </row>
        <row r="602">
          <cell r="A602" t="str">
            <v>622724075000U</v>
          </cell>
          <cell r="B602">
            <v>10</v>
          </cell>
          <cell r="C602" t="str">
            <v>10190 Afschrijvingen, Stelposten, Verrekeningen, Tegenbk</v>
          </cell>
          <cell r="D602">
            <v>10190</v>
          </cell>
          <cell r="E602" t="str">
            <v>Afschrijvingen, Stelposten, Verrekeningen, Tegenbk</v>
          </cell>
        </row>
        <row r="603">
          <cell r="A603" t="str">
            <v>622727075000U</v>
          </cell>
          <cell r="B603">
            <v>10</v>
          </cell>
          <cell r="C603" t="str">
            <v>10190 Afschrijvingen, Stelposten, Verrekeningen, Tegenbk</v>
          </cell>
          <cell r="D603">
            <v>10190</v>
          </cell>
          <cell r="E603" t="str">
            <v>Afschrijvingen, Stelposten, Verrekeningen, Tegenbk</v>
          </cell>
        </row>
        <row r="604">
          <cell r="A604" t="str">
            <v>622728031000I</v>
          </cell>
          <cell r="B604">
            <v>10</v>
          </cell>
          <cell r="C604" t="str">
            <v>10214 Martin Langerak Fin beleidsadviseur grondbedrijf</v>
          </cell>
          <cell r="D604">
            <v>10214</v>
          </cell>
          <cell r="E604" t="str">
            <v>Martin Langerak Fin beleidsadviseur grondbedrijf</v>
          </cell>
        </row>
        <row r="605">
          <cell r="A605" t="str">
            <v>622728031000U</v>
          </cell>
          <cell r="B605">
            <v>10</v>
          </cell>
          <cell r="C605" t="str">
            <v>10214 Martin Langerak Fin beleidsadviseur grondbedrijf</v>
          </cell>
          <cell r="D605">
            <v>10214</v>
          </cell>
          <cell r="E605" t="str">
            <v>Martin Langerak Fin beleidsadviseur grondbedrijf</v>
          </cell>
        </row>
        <row r="606">
          <cell r="A606" t="str">
            <v>622728038000I</v>
          </cell>
          <cell r="B606">
            <v>10</v>
          </cell>
          <cell r="C606" t="str">
            <v>10214 Martin Langerak Fin beleidsadviseur grondbedrijf</v>
          </cell>
          <cell r="D606">
            <v>10214</v>
          </cell>
          <cell r="E606" t="str">
            <v>Martin Langerak Fin beleidsadviseur grondbedrijf</v>
          </cell>
        </row>
        <row r="607">
          <cell r="A607" t="str">
            <v>622728038000U</v>
          </cell>
          <cell r="B607">
            <v>10</v>
          </cell>
          <cell r="C607" t="str">
            <v>10214 Martin Langerak Fin beleidsadviseur grondbedrijf</v>
          </cell>
          <cell r="D607">
            <v>10214</v>
          </cell>
          <cell r="E607" t="str">
            <v>Martin Langerak Fin beleidsadviseur grondbedrijf</v>
          </cell>
        </row>
        <row r="608">
          <cell r="A608" t="str">
            <v>622728038070I</v>
          </cell>
          <cell r="B608">
            <v>10</v>
          </cell>
          <cell r="C608" t="str">
            <v>10214 Martin Langerak Fin beleidsadviseur grondbedrijf</v>
          </cell>
          <cell r="D608">
            <v>10214</v>
          </cell>
          <cell r="E608" t="str">
            <v>Martin Langerak Fin beleidsadviseur grondbedrijf</v>
          </cell>
        </row>
        <row r="609">
          <cell r="A609" t="str">
            <v>622728038300I</v>
          </cell>
          <cell r="B609">
            <v>10</v>
          </cell>
          <cell r="C609" t="str">
            <v>10214 Martin Langerak Fin beleidsadviseur grondbedrijf</v>
          </cell>
          <cell r="D609">
            <v>10214</v>
          </cell>
          <cell r="E609" t="str">
            <v>Martin Langerak Fin beleidsadviseur grondbedrijf</v>
          </cell>
        </row>
        <row r="610">
          <cell r="A610" t="str">
            <v>622729031000I</v>
          </cell>
          <cell r="B610">
            <v>10</v>
          </cell>
          <cell r="C610" t="str">
            <v>10214 Martin Langerak Fin beleidsadviseur grondbedrijf</v>
          </cell>
          <cell r="D610">
            <v>10214</v>
          </cell>
          <cell r="E610" t="str">
            <v>Martin Langerak Fin beleidsadviseur grondbedrijf</v>
          </cell>
        </row>
        <row r="611">
          <cell r="A611" t="str">
            <v>622729038000I</v>
          </cell>
          <cell r="B611">
            <v>10</v>
          </cell>
          <cell r="C611" t="str">
            <v>10214 Martin Langerak Fin beleidsadviseur grondbedrijf</v>
          </cell>
          <cell r="D611">
            <v>10214</v>
          </cell>
          <cell r="E611" t="str">
            <v>Martin Langerak Fin beleidsadviseur grondbedrijf</v>
          </cell>
        </row>
        <row r="612">
          <cell r="A612" t="str">
            <v>622729038000U</v>
          </cell>
          <cell r="B612">
            <v>10</v>
          </cell>
          <cell r="C612" t="str">
            <v>10214 Martin Langerak Fin beleidsadviseur grondbedrijf</v>
          </cell>
          <cell r="D612">
            <v>10214</v>
          </cell>
          <cell r="E612" t="str">
            <v>Martin Langerak Fin beleidsadviseur grondbedrijf</v>
          </cell>
        </row>
        <row r="613">
          <cell r="A613" t="str">
            <v>622800038999I</v>
          </cell>
          <cell r="B613">
            <v>10</v>
          </cell>
          <cell r="C613" t="str">
            <v>10190 Afschrijvingen, Stelposten, Verrekeningen, Tegenbk</v>
          </cell>
          <cell r="D613">
            <v>10190</v>
          </cell>
          <cell r="E613" t="str">
            <v>Afschrijvingen, Stelposten, Verrekeningen, Tegenbk</v>
          </cell>
        </row>
        <row r="614">
          <cell r="A614" t="str">
            <v>622800038999U</v>
          </cell>
          <cell r="B614">
            <v>10</v>
          </cell>
          <cell r="C614" t="str">
            <v>10190 Afschrijvingen, Stelposten, Verrekeningen, Tegenbk</v>
          </cell>
          <cell r="D614">
            <v>10190</v>
          </cell>
          <cell r="E614" t="str">
            <v>Afschrijvingen, Stelposten, Verrekeningen, Tegenbk</v>
          </cell>
        </row>
        <row r="615">
          <cell r="A615" t="str">
            <v>622801011000U</v>
          </cell>
          <cell r="B615">
            <v>10</v>
          </cell>
          <cell r="C615" t="str">
            <v>10203 Jeanet Meesen Financieel beheer</v>
          </cell>
          <cell r="D615">
            <v>10203</v>
          </cell>
          <cell r="E615" t="str">
            <v>Jeanet Meesen Financieel beheer</v>
          </cell>
        </row>
        <row r="616">
          <cell r="A616" t="str">
            <v>622801035100U</v>
          </cell>
          <cell r="B616">
            <v>10</v>
          </cell>
          <cell r="C616" t="str">
            <v>10214 Martin Langerak Fin beleidsadviseur grondbedrijf</v>
          </cell>
          <cell r="D616">
            <v>10214</v>
          </cell>
          <cell r="E616" t="str">
            <v>Martin Langerak Fin beleidsadviseur grondbedrijf</v>
          </cell>
        </row>
        <row r="617">
          <cell r="A617" t="str">
            <v>622801038000U</v>
          </cell>
          <cell r="B617">
            <v>10</v>
          </cell>
          <cell r="C617" t="str">
            <v>10214 Martin Langerak Fin beleidsadviseur grondbedrijf</v>
          </cell>
          <cell r="D617">
            <v>10214</v>
          </cell>
          <cell r="E617" t="str">
            <v>Martin Langerak Fin beleidsadviseur grondbedrijf</v>
          </cell>
        </row>
        <row r="618">
          <cell r="A618" t="str">
            <v>622801075000U</v>
          </cell>
          <cell r="B618">
            <v>10</v>
          </cell>
          <cell r="C618" t="str">
            <v>10190 Afschrijvingen, Stelposten, Verrekeningen, Tegenbk</v>
          </cell>
          <cell r="D618">
            <v>10190</v>
          </cell>
          <cell r="E618" t="str">
            <v>Afschrijvingen, Stelposten, Verrekeningen, Tegenbk</v>
          </cell>
        </row>
        <row r="619">
          <cell r="A619" t="str">
            <v>622803011000U</v>
          </cell>
          <cell r="B619">
            <v>10</v>
          </cell>
          <cell r="C619" t="str">
            <v>10203 Jeanet Meesen Financieel beheer</v>
          </cell>
          <cell r="D619">
            <v>10203</v>
          </cell>
          <cell r="E619" t="str">
            <v>Jeanet Meesen Financieel beheer</v>
          </cell>
        </row>
        <row r="620">
          <cell r="A620" t="str">
            <v>622803032010U</v>
          </cell>
          <cell r="B620">
            <v>10</v>
          </cell>
          <cell r="C620" t="str">
            <v>10214 Martin Langerak Fin beleidsadviseur grondbedrijf</v>
          </cell>
          <cell r="D620">
            <v>10214</v>
          </cell>
          <cell r="E620" t="str">
            <v>Martin Langerak Fin beleidsadviseur grondbedrijf</v>
          </cell>
        </row>
        <row r="621">
          <cell r="A621" t="str">
            <v>622803032011U</v>
          </cell>
          <cell r="B621">
            <v>10</v>
          </cell>
          <cell r="C621" t="str">
            <v>10214 Martin Langerak Fin beleidsadviseur grondbedrijf</v>
          </cell>
          <cell r="D621">
            <v>10214</v>
          </cell>
          <cell r="E621" t="str">
            <v>Martin Langerak Fin beleidsadviseur grondbedrijf</v>
          </cell>
        </row>
        <row r="622">
          <cell r="A622" t="str">
            <v>622803035100U</v>
          </cell>
          <cell r="B622">
            <v>10</v>
          </cell>
          <cell r="C622" t="str">
            <v>10214 Martin Langerak Fin beleidsadviseur grondbedrijf</v>
          </cell>
          <cell r="D622">
            <v>10214</v>
          </cell>
          <cell r="E622" t="str">
            <v>Martin Langerak Fin beleidsadviseur grondbedrijf</v>
          </cell>
        </row>
        <row r="623">
          <cell r="A623" t="str">
            <v>622803038999U</v>
          </cell>
          <cell r="B623">
            <v>10</v>
          </cell>
          <cell r="C623" t="str">
            <v>10190 Afschrijvingen, Stelposten, Verrekeningen, Tegenbk</v>
          </cell>
          <cell r="D623">
            <v>10190</v>
          </cell>
          <cell r="E623" t="str">
            <v>Afschrijvingen, Stelposten, Verrekeningen, Tegenbk</v>
          </cell>
        </row>
        <row r="624">
          <cell r="A624" t="str">
            <v>622803075000U</v>
          </cell>
          <cell r="B624">
            <v>10</v>
          </cell>
          <cell r="C624" t="str">
            <v>10190 Afschrijvingen, Stelposten, Verrekeningen, Tegenbk</v>
          </cell>
          <cell r="D624">
            <v>10190</v>
          </cell>
          <cell r="E624" t="str">
            <v>Afschrijvingen, Stelposten, Verrekeningen, Tegenbk</v>
          </cell>
        </row>
        <row r="625">
          <cell r="A625" t="str">
            <v>622804032011U</v>
          </cell>
          <cell r="B625">
            <v>10</v>
          </cell>
          <cell r="C625" t="str">
            <v>10214 Martin Langerak Fin beleidsadviseur grondbedrijf</v>
          </cell>
          <cell r="D625">
            <v>10214</v>
          </cell>
          <cell r="E625" t="str">
            <v>Martin Langerak Fin beleidsadviseur grondbedrijf</v>
          </cell>
        </row>
        <row r="626">
          <cell r="A626" t="str">
            <v>622804038000U</v>
          </cell>
          <cell r="B626">
            <v>10</v>
          </cell>
          <cell r="C626" t="str">
            <v>10214 Martin Langerak Fin beleidsadviseur grondbedrijf</v>
          </cell>
          <cell r="D626">
            <v>10214</v>
          </cell>
          <cell r="E626" t="str">
            <v>Martin Langerak Fin beleidsadviseur grondbedrijf</v>
          </cell>
        </row>
        <row r="627">
          <cell r="A627" t="str">
            <v>622804075000U</v>
          </cell>
          <cell r="B627">
            <v>10</v>
          </cell>
          <cell r="C627" t="str">
            <v>10190 Afschrijvingen, Stelposten, Verrekeningen, Tegenbk</v>
          </cell>
          <cell r="D627">
            <v>10190</v>
          </cell>
          <cell r="E627" t="str">
            <v>Afschrijvingen, Stelposten, Verrekeningen, Tegenbk</v>
          </cell>
        </row>
        <row r="628">
          <cell r="A628" t="str">
            <v>622805031000I</v>
          </cell>
          <cell r="B628">
            <v>10</v>
          </cell>
          <cell r="C628" t="str">
            <v>10214 Martin Langerak Fin beleidsadviseur grondbedrijf</v>
          </cell>
          <cell r="D628">
            <v>10214</v>
          </cell>
          <cell r="E628" t="str">
            <v>Martin Langerak Fin beleidsadviseur grondbedrijf</v>
          </cell>
        </row>
        <row r="629">
          <cell r="A629" t="str">
            <v>622805038000U</v>
          </cell>
          <cell r="B629">
            <v>10</v>
          </cell>
          <cell r="C629" t="str">
            <v>10214 Martin Langerak Fin beleidsadviseur grondbedrijf</v>
          </cell>
          <cell r="D629">
            <v>10214</v>
          </cell>
          <cell r="E629" t="str">
            <v>Martin Langerak Fin beleidsadviseur grondbedrijf</v>
          </cell>
        </row>
        <row r="630">
          <cell r="A630" t="str">
            <v>622806036000I</v>
          </cell>
          <cell r="B630">
            <v>10</v>
          </cell>
          <cell r="C630" t="str">
            <v>10214 Martin Langerak Fin beleidsadviseur grondbedrijf</v>
          </cell>
          <cell r="D630">
            <v>10214</v>
          </cell>
          <cell r="E630" t="str">
            <v>Martin Langerak Fin beleidsadviseur grondbedrijf</v>
          </cell>
        </row>
        <row r="631">
          <cell r="A631" t="str">
            <v>622807038000U</v>
          </cell>
          <cell r="B631">
            <v>10</v>
          </cell>
          <cell r="C631" t="str">
            <v>10214 Martin Langerak Fin beleidsadviseur grondbedrijf</v>
          </cell>
          <cell r="D631">
            <v>10214</v>
          </cell>
          <cell r="E631" t="str">
            <v>Martin Langerak Fin beleidsadviseur grondbedrijf</v>
          </cell>
        </row>
        <row r="632">
          <cell r="A632" t="str">
            <v>622807075000U</v>
          </cell>
          <cell r="B632">
            <v>10</v>
          </cell>
          <cell r="C632" t="str">
            <v>10190 Afschrijvingen, Stelposten, Verrekeningen, Tegenbk</v>
          </cell>
          <cell r="D632">
            <v>10190</v>
          </cell>
          <cell r="E632" t="str">
            <v>Afschrijvingen, Stelposten, Verrekeningen, Tegenbk</v>
          </cell>
        </row>
        <row r="633">
          <cell r="A633" t="str">
            <v>623106031000I</v>
          </cell>
          <cell r="B633">
            <v>10</v>
          </cell>
          <cell r="C633" t="str">
            <v>10214 Martin Langerak Fin beleidsadviseur grondbedrijf</v>
          </cell>
          <cell r="D633">
            <v>10214</v>
          </cell>
          <cell r="E633" t="str">
            <v>Martin Langerak Fin beleidsadviseur grondbedrijf</v>
          </cell>
        </row>
        <row r="634">
          <cell r="A634" t="str">
            <v>623106033000I</v>
          </cell>
          <cell r="B634">
            <v>10</v>
          </cell>
          <cell r="C634" t="str">
            <v>10214 Martin Langerak Fin beleidsadviseur grondbedrijf</v>
          </cell>
          <cell r="D634">
            <v>10214</v>
          </cell>
          <cell r="E634" t="str">
            <v>Martin Langerak Fin beleidsadviseur grondbedrijf</v>
          </cell>
        </row>
        <row r="635">
          <cell r="A635" t="str">
            <v>623106036000I</v>
          </cell>
          <cell r="B635">
            <v>10</v>
          </cell>
          <cell r="C635" t="str">
            <v>10214 Martin Langerak Fin beleidsadviseur grondbedrijf</v>
          </cell>
          <cell r="D635">
            <v>10214</v>
          </cell>
          <cell r="E635" t="str">
            <v>Martin Langerak Fin beleidsadviseur grondbedrijf</v>
          </cell>
        </row>
        <row r="636">
          <cell r="A636" t="str">
            <v>623106073000U</v>
          </cell>
          <cell r="B636">
            <v>10</v>
          </cell>
          <cell r="C636" t="str">
            <v>10190 Afschrijvingen, Stelposten, Verrekeningen, Tegenbk</v>
          </cell>
          <cell r="D636">
            <v>10190</v>
          </cell>
          <cell r="E636" t="str">
            <v>Afschrijvingen, Stelposten, Verrekeningen, Tegenbk</v>
          </cell>
        </row>
        <row r="637">
          <cell r="A637" t="str">
            <v>623106074000U</v>
          </cell>
          <cell r="B637">
            <v>10</v>
          </cell>
          <cell r="C637" t="str">
            <v>10203 Jeanet Meesen Financieel beheer</v>
          </cell>
          <cell r="D637">
            <v>10203</v>
          </cell>
          <cell r="E637" t="str">
            <v>Jeanet Meesen Financieel beheer</v>
          </cell>
        </row>
        <row r="638">
          <cell r="A638" t="str">
            <v>623106135100U</v>
          </cell>
          <cell r="B638">
            <v>10</v>
          </cell>
          <cell r="C638" t="str">
            <v>10214 Martin Langerak Fin beleidsadviseur grondbedrijf</v>
          </cell>
          <cell r="D638">
            <v>10214</v>
          </cell>
          <cell r="E638" t="str">
            <v>Martin Langerak Fin beleidsadviseur grondbedrijf</v>
          </cell>
        </row>
        <row r="639">
          <cell r="A639" t="str">
            <v>623109771102I</v>
          </cell>
          <cell r="B639">
            <v>10</v>
          </cell>
          <cell r="C639" t="str">
            <v>10203 Jeanet Meesen Financieel beheer</v>
          </cell>
          <cell r="D639">
            <v>10203</v>
          </cell>
          <cell r="E639" t="str">
            <v>Jeanet Meesen Financieel beheer</v>
          </cell>
        </row>
        <row r="640">
          <cell r="A640" t="str">
            <v>6250111000U</v>
          </cell>
          <cell r="B640">
            <v>10</v>
          </cell>
          <cell r="C640" t="str">
            <v>10203 Jeanet Meesen Financieel beheer</v>
          </cell>
          <cell r="D640">
            <v>10203</v>
          </cell>
          <cell r="E640" t="str">
            <v>Jeanet Meesen Financieel beheer</v>
          </cell>
        </row>
        <row r="641">
          <cell r="A641" t="str">
            <v>625110038000U</v>
          </cell>
          <cell r="B641">
            <v>10</v>
          </cell>
          <cell r="C641" t="str">
            <v>10214 Martin Langerak Fin beleidsadviseur grondbedrijf</v>
          </cell>
          <cell r="D641">
            <v>10214</v>
          </cell>
          <cell r="E641" t="str">
            <v>Martin Langerak Fin beleidsadviseur grondbedrijf</v>
          </cell>
        </row>
        <row r="642">
          <cell r="A642" t="str">
            <v>625110038999U</v>
          </cell>
          <cell r="B642">
            <v>10</v>
          </cell>
          <cell r="C642" t="str">
            <v>10190 Afschrijvingen, Stelposten, Verrekeningen, Tegenbk</v>
          </cell>
          <cell r="D642">
            <v>10190</v>
          </cell>
          <cell r="E642" t="str">
            <v>Afschrijvingen, Stelposten, Verrekeningen, Tegenbk</v>
          </cell>
        </row>
        <row r="643">
          <cell r="A643" t="str">
            <v>625111131004U</v>
          </cell>
          <cell r="B643">
            <v>10</v>
          </cell>
          <cell r="C643" t="str">
            <v>10214 Martin Langerak Fin beleidsadviseur grondbedrijf</v>
          </cell>
          <cell r="D643">
            <v>10214</v>
          </cell>
          <cell r="E643" t="str">
            <v>Martin Langerak Fin beleidsadviseur grondbedrijf</v>
          </cell>
        </row>
        <row r="644">
          <cell r="A644" t="str">
            <v>625111135100U</v>
          </cell>
          <cell r="B644">
            <v>10</v>
          </cell>
          <cell r="C644" t="str">
            <v>10214 Martin Langerak Fin beleidsadviseur grondbedrijf</v>
          </cell>
          <cell r="D644">
            <v>10214</v>
          </cell>
          <cell r="E644" t="str">
            <v>Martin Langerak Fin beleidsadviseur grondbedrijf</v>
          </cell>
        </row>
        <row r="645">
          <cell r="A645" t="str">
            <v>625111138000U</v>
          </cell>
          <cell r="B645">
            <v>10</v>
          </cell>
          <cell r="C645" t="str">
            <v>10214 Martin Langerak Fin beleidsadviseur grondbedrijf</v>
          </cell>
          <cell r="D645">
            <v>10214</v>
          </cell>
          <cell r="E645" t="str">
            <v>Martin Langerak Fin beleidsadviseur grondbedrijf</v>
          </cell>
        </row>
        <row r="646">
          <cell r="A646" t="str">
            <v>625111143100I</v>
          </cell>
          <cell r="B646">
            <v>10</v>
          </cell>
          <cell r="C646" t="str">
            <v>10462 Sjoerd van Telgen Projectleider gebiedsontw.</v>
          </cell>
          <cell r="D646">
            <v>10462</v>
          </cell>
          <cell r="E646" t="str">
            <v>Sjoerd van Telgen Projectleider gebiedsontw.</v>
          </cell>
        </row>
        <row r="647">
          <cell r="A647" t="str">
            <v>625112011000U</v>
          </cell>
          <cell r="B647">
            <v>10</v>
          </cell>
          <cell r="C647" t="str">
            <v>10203 Jeanet Meesen Financieel beheer</v>
          </cell>
          <cell r="D647">
            <v>10203</v>
          </cell>
          <cell r="E647" t="str">
            <v>Jeanet Meesen Financieel beheer</v>
          </cell>
        </row>
        <row r="648">
          <cell r="A648" t="str">
            <v>625112035100U</v>
          </cell>
          <cell r="B648">
            <v>10</v>
          </cell>
          <cell r="C648" t="str">
            <v>10214 Martin Langerak Fin beleidsadviseur grondbedrijf</v>
          </cell>
          <cell r="D648">
            <v>10214</v>
          </cell>
          <cell r="E648" t="str">
            <v>Martin Langerak Fin beleidsadviseur grondbedrijf</v>
          </cell>
        </row>
        <row r="649">
          <cell r="A649" t="str">
            <v>625112038000U</v>
          </cell>
          <cell r="B649">
            <v>10</v>
          </cell>
          <cell r="C649" t="str">
            <v>10214 Martin Langerak Fin beleidsadviseur grondbedrijf</v>
          </cell>
          <cell r="D649">
            <v>10214</v>
          </cell>
          <cell r="E649" t="str">
            <v>Martin Langerak Fin beleidsadviseur grondbedrijf</v>
          </cell>
        </row>
        <row r="650">
          <cell r="A650" t="str">
            <v>625112075000U</v>
          </cell>
          <cell r="B650">
            <v>10</v>
          </cell>
          <cell r="C650" t="str">
            <v>10190 Afschrijvingen, Stelposten, Verrekeningen, Tegenbk</v>
          </cell>
          <cell r="D650">
            <v>10190</v>
          </cell>
          <cell r="E650" t="str">
            <v>Afschrijvingen, Stelposten, Verrekeningen, Tegenbk</v>
          </cell>
        </row>
        <row r="651">
          <cell r="A651" t="str">
            <v>625113032010U</v>
          </cell>
          <cell r="B651">
            <v>10</v>
          </cell>
          <cell r="C651" t="str">
            <v>10214 Martin Langerak Fin beleidsadviseur grondbedrijf</v>
          </cell>
          <cell r="D651">
            <v>10214</v>
          </cell>
          <cell r="E651" t="str">
            <v>Martin Langerak Fin beleidsadviseur grondbedrijf</v>
          </cell>
        </row>
        <row r="652">
          <cell r="A652" t="str">
            <v>625113035100U</v>
          </cell>
          <cell r="B652">
            <v>10</v>
          </cell>
          <cell r="C652" t="str">
            <v>10214 Martin Langerak Fin beleidsadviseur grondbedrijf</v>
          </cell>
          <cell r="D652">
            <v>10214</v>
          </cell>
          <cell r="E652" t="str">
            <v>Martin Langerak Fin beleidsadviseur grondbedrijf</v>
          </cell>
        </row>
        <row r="653">
          <cell r="A653" t="str">
            <v>625113132011U</v>
          </cell>
          <cell r="B653">
            <v>10</v>
          </cell>
          <cell r="C653" t="str">
            <v>10214 Martin Langerak Fin beleidsadviseur grondbedrijf</v>
          </cell>
          <cell r="D653">
            <v>10214</v>
          </cell>
          <cell r="E653" t="str">
            <v>Martin Langerak Fin beleidsadviseur grondbedrijf</v>
          </cell>
        </row>
        <row r="654">
          <cell r="A654" t="str">
            <v>625113138000U</v>
          </cell>
          <cell r="B654">
            <v>10</v>
          </cell>
          <cell r="C654" t="str">
            <v>10214 Martin Langerak Fin beleidsadviseur grondbedrijf</v>
          </cell>
          <cell r="D654">
            <v>10214</v>
          </cell>
          <cell r="E654" t="str">
            <v>Martin Langerak Fin beleidsadviseur grondbedrijf</v>
          </cell>
        </row>
        <row r="655">
          <cell r="A655" t="str">
            <v>625113232010U</v>
          </cell>
          <cell r="B655">
            <v>10</v>
          </cell>
          <cell r="C655" t="str">
            <v>10214 Martin Langerak Fin beleidsadviseur grondbedrijf</v>
          </cell>
          <cell r="D655">
            <v>10214</v>
          </cell>
          <cell r="E655" t="str">
            <v>Martin Langerak Fin beleidsadviseur grondbedrijf</v>
          </cell>
        </row>
        <row r="656">
          <cell r="A656" t="str">
            <v>625113238000U</v>
          </cell>
          <cell r="B656">
            <v>10</v>
          </cell>
          <cell r="C656" t="str">
            <v>10214 Martin Langerak Fin beleidsadviseur grondbedrijf</v>
          </cell>
          <cell r="D656">
            <v>10214</v>
          </cell>
          <cell r="E656" t="str">
            <v>Martin Langerak Fin beleidsadviseur grondbedrijf</v>
          </cell>
        </row>
        <row r="657">
          <cell r="A657" t="str">
            <v>625113332011U</v>
          </cell>
          <cell r="B657">
            <v>10</v>
          </cell>
          <cell r="C657" t="str">
            <v>10214 Martin Langerak Fin beleidsadviseur grondbedrijf</v>
          </cell>
          <cell r="D657">
            <v>10214</v>
          </cell>
          <cell r="E657" t="str">
            <v>Martin Langerak Fin beleidsadviseur grondbedrijf</v>
          </cell>
        </row>
        <row r="658">
          <cell r="A658" t="str">
            <v>625113332020U</v>
          </cell>
          <cell r="B658">
            <v>10</v>
          </cell>
          <cell r="C658" t="str">
            <v>10214 Martin Langerak Fin beleidsadviseur grondbedrijf</v>
          </cell>
          <cell r="D658">
            <v>10214</v>
          </cell>
          <cell r="E658" t="str">
            <v>Martin Langerak Fin beleidsadviseur grondbedrijf</v>
          </cell>
        </row>
        <row r="659">
          <cell r="A659" t="str">
            <v>625113532011U</v>
          </cell>
          <cell r="B659">
            <v>10</v>
          </cell>
          <cell r="C659" t="str">
            <v>10214 Martin Langerak Fin beleidsadviseur grondbedrijf</v>
          </cell>
          <cell r="D659">
            <v>10214</v>
          </cell>
          <cell r="E659" t="str">
            <v>Martin Langerak Fin beleidsadviseur grondbedrijf</v>
          </cell>
        </row>
        <row r="660">
          <cell r="A660" t="str">
            <v>625113532020U</v>
          </cell>
          <cell r="B660">
            <v>10</v>
          </cell>
          <cell r="C660" t="str">
            <v>10214 Martin Langerak Fin beleidsadviseur grondbedrijf</v>
          </cell>
          <cell r="D660">
            <v>10214</v>
          </cell>
          <cell r="E660" t="str">
            <v>Martin Langerak Fin beleidsadviseur grondbedrijf</v>
          </cell>
        </row>
        <row r="661">
          <cell r="A661" t="str">
            <v>625114038000U</v>
          </cell>
          <cell r="B661">
            <v>10</v>
          </cell>
          <cell r="C661" t="str">
            <v>10214 Martin Langerak Fin beleidsadviseur grondbedrijf</v>
          </cell>
          <cell r="D661">
            <v>10214</v>
          </cell>
          <cell r="E661" t="str">
            <v>Martin Langerak Fin beleidsadviseur grondbedrijf</v>
          </cell>
        </row>
        <row r="662">
          <cell r="A662" t="str">
            <v>625115038000U</v>
          </cell>
          <cell r="B662">
            <v>10</v>
          </cell>
          <cell r="C662" t="str">
            <v>10214 Martin Langerak Fin beleidsadviseur grondbedrijf</v>
          </cell>
          <cell r="D662">
            <v>10214</v>
          </cell>
          <cell r="E662" t="str">
            <v>Martin Langerak Fin beleidsadviseur grondbedrijf</v>
          </cell>
        </row>
        <row r="663">
          <cell r="A663" t="str">
            <v>625116021000U</v>
          </cell>
          <cell r="B663">
            <v>10</v>
          </cell>
          <cell r="C663" t="str">
            <v>10214 Martin Langerak Fin beleidsadviseur grondbedrijf</v>
          </cell>
          <cell r="D663">
            <v>10214</v>
          </cell>
          <cell r="E663" t="str">
            <v>Martin Langerak Fin beleidsadviseur grondbedrijf</v>
          </cell>
        </row>
        <row r="664">
          <cell r="A664" t="str">
            <v>625116038000U</v>
          </cell>
          <cell r="B664">
            <v>10</v>
          </cell>
          <cell r="C664" t="str">
            <v>10214 Martin Langerak Fin beleidsadviseur grondbedrijf</v>
          </cell>
          <cell r="D664">
            <v>10214</v>
          </cell>
          <cell r="E664" t="str">
            <v>Martin Langerak Fin beleidsadviseur grondbedrijf</v>
          </cell>
        </row>
        <row r="665">
          <cell r="A665" t="str">
            <v>625116073000U</v>
          </cell>
          <cell r="B665">
            <v>10</v>
          </cell>
          <cell r="C665" t="str">
            <v>10190 Afschrijvingen, Stelposten, Verrekeningen, Tegenbk</v>
          </cell>
          <cell r="D665">
            <v>10190</v>
          </cell>
          <cell r="E665" t="str">
            <v>Afschrijvingen, Stelposten, Verrekeningen, Tegenbk</v>
          </cell>
        </row>
        <row r="666">
          <cell r="A666" t="str">
            <v>625116074000U</v>
          </cell>
          <cell r="B666">
            <v>10</v>
          </cell>
          <cell r="C666" t="str">
            <v>10203 Jeanet Meesen Financieel beheer</v>
          </cell>
          <cell r="D666">
            <v>10203</v>
          </cell>
          <cell r="E666" t="str">
            <v>Jeanet Meesen Financieel beheer</v>
          </cell>
        </row>
        <row r="667">
          <cell r="A667" t="str">
            <v>625117035100U</v>
          </cell>
          <cell r="B667">
            <v>10</v>
          </cell>
          <cell r="C667" t="str">
            <v>10214 Martin Langerak Fin beleidsadviseur grondbedrijf</v>
          </cell>
          <cell r="D667">
            <v>10214</v>
          </cell>
          <cell r="E667" t="str">
            <v>Martin Langerak Fin beleidsadviseur grondbedrijf</v>
          </cell>
        </row>
        <row r="668">
          <cell r="A668" t="str">
            <v>625117038000U</v>
          </cell>
          <cell r="B668">
            <v>10</v>
          </cell>
          <cell r="C668" t="str">
            <v>10214 Martin Langerak Fin beleidsadviseur grondbedrijf</v>
          </cell>
          <cell r="D668">
            <v>10214</v>
          </cell>
          <cell r="E668" t="str">
            <v>Martin Langerak Fin beleidsadviseur grondbedrijf</v>
          </cell>
        </row>
        <row r="669">
          <cell r="A669" t="str">
            <v>625117075000U</v>
          </cell>
          <cell r="B669">
            <v>10</v>
          </cell>
          <cell r="C669" t="str">
            <v>10190 Afschrijvingen, Stelposten, Verrekeningen, Tegenbk</v>
          </cell>
          <cell r="D669">
            <v>10190</v>
          </cell>
          <cell r="E669" t="str">
            <v>Afschrijvingen, Stelposten, Verrekeningen, Tegenbk</v>
          </cell>
        </row>
        <row r="670">
          <cell r="A670" t="str">
            <v>625118031000I</v>
          </cell>
          <cell r="B670">
            <v>10</v>
          </cell>
          <cell r="C670" t="str">
            <v>10214 Martin Langerak Fin beleidsadviseur grondbedrijf</v>
          </cell>
          <cell r="D670">
            <v>10214</v>
          </cell>
          <cell r="E670" t="str">
            <v>Martin Langerak Fin beleidsadviseur grondbedrijf</v>
          </cell>
        </row>
        <row r="671">
          <cell r="A671" t="str">
            <v>625118031000U</v>
          </cell>
          <cell r="B671">
            <v>10</v>
          </cell>
          <cell r="C671" t="str">
            <v>10214 Martin Langerak Fin beleidsadviseur grondbedrijf</v>
          </cell>
          <cell r="D671">
            <v>10214</v>
          </cell>
          <cell r="E671" t="str">
            <v>Martin Langerak Fin beleidsadviseur grondbedrijf</v>
          </cell>
        </row>
        <row r="672">
          <cell r="A672" t="str">
            <v>625118031002I</v>
          </cell>
          <cell r="B672">
            <v>10</v>
          </cell>
          <cell r="C672" t="str">
            <v>10214 Martin Langerak Fin beleidsadviseur grondbedrijf</v>
          </cell>
          <cell r="D672">
            <v>10214</v>
          </cell>
          <cell r="E672" t="str">
            <v>Martin Langerak Fin beleidsadviseur grondbedrijf</v>
          </cell>
        </row>
        <row r="673">
          <cell r="A673" t="str">
            <v>625118038000U</v>
          </cell>
          <cell r="B673">
            <v>10</v>
          </cell>
          <cell r="C673" t="str">
            <v>10214 Martin Langerak Fin beleidsadviseur grondbedrijf</v>
          </cell>
          <cell r="D673">
            <v>10214</v>
          </cell>
          <cell r="E673" t="str">
            <v>Martin Langerak Fin beleidsadviseur grondbedrijf</v>
          </cell>
        </row>
        <row r="674">
          <cell r="A674" t="str">
            <v>625119075000I</v>
          </cell>
          <cell r="B674">
            <v>10</v>
          </cell>
          <cell r="C674" t="str">
            <v>10190 Afschrijvingen, Stelposten, Verrekeningen, Tegenbk</v>
          </cell>
          <cell r="D674">
            <v>10190</v>
          </cell>
          <cell r="E674" t="str">
            <v>Afschrijvingen, Stelposten, Verrekeningen, Tegenbk</v>
          </cell>
        </row>
        <row r="675">
          <cell r="A675" t="str">
            <v>625120038999U</v>
          </cell>
          <cell r="B675">
            <v>10</v>
          </cell>
          <cell r="C675" t="str">
            <v>10190 Afschrijvingen, Stelposten, Verrekeningen, Tegenbk</v>
          </cell>
          <cell r="D675">
            <v>10190</v>
          </cell>
          <cell r="E675" t="str">
            <v>Afschrijvingen, Stelposten, Verrekeningen, Tegenbk</v>
          </cell>
        </row>
        <row r="676">
          <cell r="A676" t="str">
            <v>625121031000I</v>
          </cell>
          <cell r="B676">
            <v>10</v>
          </cell>
          <cell r="C676" t="str">
            <v>10214 Martin Langerak Fin beleidsadviseur grondbedrijf</v>
          </cell>
          <cell r="D676">
            <v>10214</v>
          </cell>
          <cell r="E676" t="str">
            <v>Martin Langerak Fin beleidsadviseur grondbedrijf</v>
          </cell>
        </row>
        <row r="677">
          <cell r="A677" t="str">
            <v>625121031000U</v>
          </cell>
          <cell r="B677">
            <v>10</v>
          </cell>
          <cell r="C677" t="str">
            <v>10214 Martin Langerak Fin beleidsadviseur grondbedrijf</v>
          </cell>
          <cell r="D677">
            <v>10214</v>
          </cell>
          <cell r="E677" t="str">
            <v>Martin Langerak Fin beleidsadviseur grondbedrijf</v>
          </cell>
        </row>
        <row r="678">
          <cell r="A678" t="str">
            <v>625121035100U</v>
          </cell>
          <cell r="B678">
            <v>10</v>
          </cell>
          <cell r="C678" t="str">
            <v>10214 Martin Langerak Fin beleidsadviseur grondbedrijf</v>
          </cell>
          <cell r="D678">
            <v>10214</v>
          </cell>
          <cell r="E678" t="str">
            <v>Martin Langerak Fin beleidsadviseur grondbedrijf</v>
          </cell>
        </row>
        <row r="679">
          <cell r="A679" t="str">
            <v>625121038000U</v>
          </cell>
          <cell r="B679">
            <v>10</v>
          </cell>
          <cell r="C679" t="str">
            <v>10214 Martin Langerak Fin beleidsadviseur grondbedrijf</v>
          </cell>
          <cell r="D679">
            <v>10214</v>
          </cell>
          <cell r="E679" t="str">
            <v>Martin Langerak Fin beleidsadviseur grondbedrijf</v>
          </cell>
        </row>
        <row r="680">
          <cell r="A680" t="str">
            <v>625121075000U</v>
          </cell>
          <cell r="B680">
            <v>10</v>
          </cell>
          <cell r="C680" t="str">
            <v>10190 Afschrijvingen, Stelposten, Verrekeningen, Tegenbk</v>
          </cell>
          <cell r="D680">
            <v>10190</v>
          </cell>
          <cell r="E680" t="str">
            <v>Afschrijvingen, Stelposten, Verrekeningen, Tegenbk</v>
          </cell>
        </row>
        <row r="681">
          <cell r="A681" t="str">
            <v>625122032010U</v>
          </cell>
          <cell r="B681">
            <v>10</v>
          </cell>
          <cell r="C681" t="str">
            <v>10214 Martin Langerak Fin beleidsadviseur grondbedrijf</v>
          </cell>
          <cell r="D681">
            <v>10214</v>
          </cell>
          <cell r="E681" t="str">
            <v>Martin Langerak Fin beleidsadviseur grondbedrijf</v>
          </cell>
        </row>
        <row r="682">
          <cell r="A682" t="str">
            <v>625122032011U</v>
          </cell>
          <cell r="B682">
            <v>10</v>
          </cell>
          <cell r="C682" t="str">
            <v>10214 Martin Langerak Fin beleidsadviseur grondbedrijf</v>
          </cell>
          <cell r="D682">
            <v>10214</v>
          </cell>
          <cell r="E682" t="str">
            <v>Martin Langerak Fin beleidsadviseur grondbedrijf</v>
          </cell>
        </row>
        <row r="683">
          <cell r="A683" t="str">
            <v>625122038000U</v>
          </cell>
          <cell r="B683">
            <v>10</v>
          </cell>
          <cell r="C683" t="str">
            <v>10214 Martin Langerak Fin beleidsadviseur grondbedrijf</v>
          </cell>
          <cell r="D683">
            <v>10214</v>
          </cell>
          <cell r="E683" t="str">
            <v>Martin Langerak Fin beleidsadviseur grondbedrijf</v>
          </cell>
        </row>
        <row r="684">
          <cell r="A684" t="str">
            <v>625123032010U</v>
          </cell>
          <cell r="B684">
            <v>10</v>
          </cell>
          <cell r="C684" t="str">
            <v>10214 Martin Langerak Fin beleidsadviseur grondbedrijf</v>
          </cell>
          <cell r="D684">
            <v>10214</v>
          </cell>
          <cell r="E684" t="str">
            <v>Martin Langerak Fin beleidsadviseur grondbedrijf</v>
          </cell>
        </row>
        <row r="685">
          <cell r="A685" t="str">
            <v>625123032020U</v>
          </cell>
          <cell r="B685">
            <v>10</v>
          </cell>
          <cell r="C685" t="str">
            <v>10214 Martin Langerak Fin beleidsadviseur grondbedrijf</v>
          </cell>
          <cell r="D685">
            <v>10214</v>
          </cell>
          <cell r="E685" t="str">
            <v>Martin Langerak Fin beleidsadviseur grondbedrijf</v>
          </cell>
        </row>
        <row r="686">
          <cell r="A686" t="str">
            <v>625124038000I</v>
          </cell>
          <cell r="B686">
            <v>10</v>
          </cell>
          <cell r="C686" t="str">
            <v>10335 Bert van Eijken Projectleider</v>
          </cell>
          <cell r="D686">
            <v>10335</v>
          </cell>
          <cell r="E686" t="str">
            <v>Bert van Eijken Projectleider</v>
          </cell>
        </row>
        <row r="687">
          <cell r="A687" t="str">
            <v>625124038000U</v>
          </cell>
          <cell r="B687">
            <v>10</v>
          </cell>
          <cell r="C687" t="str">
            <v>10335 Bert van Eijken Projectleider</v>
          </cell>
          <cell r="D687">
            <v>10335</v>
          </cell>
          <cell r="E687" t="str">
            <v>Bert van Eijken Projectleider</v>
          </cell>
        </row>
        <row r="688">
          <cell r="A688" t="str">
            <v>625124538000I</v>
          </cell>
          <cell r="B688">
            <v>10</v>
          </cell>
          <cell r="C688" t="str">
            <v>10214 Martin Langerak Fin beleidsadviseur grondbedrijf</v>
          </cell>
          <cell r="D688">
            <v>10214</v>
          </cell>
          <cell r="E688" t="str">
            <v>Martin Langerak Fin beleidsadviseur grondbedrijf</v>
          </cell>
        </row>
        <row r="689">
          <cell r="A689" t="str">
            <v>625127038000U</v>
          </cell>
          <cell r="B689">
            <v>10</v>
          </cell>
          <cell r="C689" t="str">
            <v>10214 Martin Langerak Fin beleidsadviseur grondbedrijf</v>
          </cell>
          <cell r="D689">
            <v>10214</v>
          </cell>
          <cell r="E689" t="str">
            <v>Martin Langerak Fin beleidsadviseur grondbedrijf</v>
          </cell>
        </row>
        <row r="690">
          <cell r="A690" t="str">
            <v>625127075000U</v>
          </cell>
          <cell r="B690">
            <v>10</v>
          </cell>
          <cell r="C690" t="str">
            <v>10190 Afschrijvingen, Stelposten, Verrekeningen, Tegenbk</v>
          </cell>
          <cell r="D690">
            <v>10190</v>
          </cell>
          <cell r="E690" t="str">
            <v>Afschrijvingen, Stelposten, Verrekeningen, Tegenbk</v>
          </cell>
        </row>
        <row r="691">
          <cell r="A691" t="str">
            <v>625128045800I</v>
          </cell>
          <cell r="B691">
            <v>10</v>
          </cell>
          <cell r="C691" t="str">
            <v>10214 Martin Langerak Fin beleidsadviseur grondbedrijf</v>
          </cell>
          <cell r="D691">
            <v>10214</v>
          </cell>
          <cell r="E691" t="str">
            <v>Martin Langerak Fin beleidsadviseur grondbedrijf</v>
          </cell>
        </row>
        <row r="692">
          <cell r="A692" t="str">
            <v>625410038999U</v>
          </cell>
          <cell r="B692">
            <v>10</v>
          </cell>
          <cell r="C692" t="str">
            <v>10190 Afschrijvingen, Stelposten, Verrekeningen, Tegenbk</v>
          </cell>
          <cell r="D692">
            <v>10190</v>
          </cell>
          <cell r="E692" t="str">
            <v>Afschrijvingen, Stelposten, Verrekeningen, Tegenbk</v>
          </cell>
        </row>
        <row r="693">
          <cell r="A693" t="str">
            <v>625410072201U</v>
          </cell>
          <cell r="B693">
            <v>10</v>
          </cell>
          <cell r="C693" t="str">
            <v>10203 Jeanet Meesen Financieel beheer</v>
          </cell>
          <cell r="D693">
            <v>10203</v>
          </cell>
          <cell r="E693" t="str">
            <v>Jeanet Meesen Financieel beheer</v>
          </cell>
        </row>
        <row r="694">
          <cell r="A694" t="str">
            <v>625411011000U</v>
          </cell>
          <cell r="B694">
            <v>10</v>
          </cell>
          <cell r="C694" t="str">
            <v>10203 Jeanet Meesen Financieel beheer</v>
          </cell>
          <cell r="D694">
            <v>10203</v>
          </cell>
          <cell r="E694" t="str">
            <v>Jeanet Meesen Financieel beheer</v>
          </cell>
        </row>
        <row r="695">
          <cell r="A695" t="str">
            <v>625411032010U</v>
          </cell>
          <cell r="B695">
            <v>10</v>
          </cell>
          <cell r="C695" t="str">
            <v>10214 Martin Langerak Fin beleidsadviseur grondbedrijf</v>
          </cell>
          <cell r="D695">
            <v>10214</v>
          </cell>
          <cell r="E695" t="str">
            <v>Martin Langerak Fin beleidsadviseur grondbedrijf</v>
          </cell>
        </row>
        <row r="696">
          <cell r="A696" t="str">
            <v>625411035100U</v>
          </cell>
          <cell r="B696">
            <v>10</v>
          </cell>
          <cell r="C696" t="str">
            <v>10214 Martin Langerak Fin beleidsadviseur grondbedrijf</v>
          </cell>
          <cell r="D696">
            <v>10214</v>
          </cell>
          <cell r="E696" t="str">
            <v>Martin Langerak Fin beleidsadviseur grondbedrijf</v>
          </cell>
        </row>
        <row r="697">
          <cell r="A697" t="str">
            <v>625411038000U</v>
          </cell>
          <cell r="B697">
            <v>10</v>
          </cell>
          <cell r="C697" t="str">
            <v>10214 Martin Langerak Fin beleidsadviseur grondbedrijf</v>
          </cell>
          <cell r="D697">
            <v>10214</v>
          </cell>
          <cell r="E697" t="str">
            <v>Martin Langerak Fin beleidsadviseur grondbedrijf</v>
          </cell>
        </row>
        <row r="698">
          <cell r="A698" t="str">
            <v>625411075000U</v>
          </cell>
          <cell r="B698">
            <v>10</v>
          </cell>
          <cell r="C698" t="str">
            <v>10190 Afschrijvingen, Stelposten, Verrekeningen, Tegenbk</v>
          </cell>
          <cell r="D698">
            <v>10190</v>
          </cell>
          <cell r="E698" t="str">
            <v>Afschrijvingen, Stelposten, Verrekeningen, Tegenbk</v>
          </cell>
        </row>
        <row r="699">
          <cell r="A699" t="str">
            <v>625411238000U</v>
          </cell>
          <cell r="B699">
            <v>10</v>
          </cell>
          <cell r="C699" t="str">
            <v>10214 Martin Langerak Fin beleidsadviseur grondbedrijf</v>
          </cell>
          <cell r="D699">
            <v>10214</v>
          </cell>
          <cell r="E699" t="str">
            <v>Martin Langerak Fin beleidsadviseur grondbedrijf</v>
          </cell>
        </row>
        <row r="700">
          <cell r="A700" t="str">
            <v>625411531000U</v>
          </cell>
          <cell r="B700">
            <v>10</v>
          </cell>
          <cell r="C700" t="str">
            <v>10462 Sjoerd van Telgen Projectleider gebiedsontw.</v>
          </cell>
          <cell r="D700">
            <v>10462</v>
          </cell>
          <cell r="E700" t="str">
            <v>Sjoerd van Telgen Projectleider gebiedsontw.</v>
          </cell>
        </row>
        <row r="701">
          <cell r="A701" t="str">
            <v>625413032010U</v>
          </cell>
          <cell r="B701">
            <v>10</v>
          </cell>
          <cell r="C701" t="str">
            <v>10214 Martin Langerak Fin beleidsadviseur grondbedrijf</v>
          </cell>
          <cell r="D701">
            <v>10214</v>
          </cell>
          <cell r="E701" t="str">
            <v>Martin Langerak Fin beleidsadviseur grondbedrijf</v>
          </cell>
        </row>
        <row r="702">
          <cell r="A702" t="str">
            <v>625414032011U</v>
          </cell>
          <cell r="B702">
            <v>10</v>
          </cell>
          <cell r="C702" t="str">
            <v>10214 Martin Langerak Fin beleidsadviseur grondbedrijf</v>
          </cell>
          <cell r="D702">
            <v>10214</v>
          </cell>
          <cell r="E702" t="str">
            <v>Martin Langerak Fin beleidsadviseur grondbedrijf</v>
          </cell>
        </row>
        <row r="703">
          <cell r="A703" t="str">
            <v>625414332011U</v>
          </cell>
          <cell r="B703">
            <v>10</v>
          </cell>
          <cell r="C703" t="str">
            <v>10214 Martin Langerak Fin beleidsadviseur grondbedrijf</v>
          </cell>
          <cell r="D703">
            <v>10214</v>
          </cell>
          <cell r="E703" t="str">
            <v>Martin Langerak Fin beleidsadviseur grondbedrijf</v>
          </cell>
        </row>
        <row r="704">
          <cell r="A704" t="str">
            <v>625414338000U</v>
          </cell>
          <cell r="B704">
            <v>10</v>
          </cell>
          <cell r="C704" t="str">
            <v>10214 Martin Langerak Fin beleidsadviseur grondbedrijf</v>
          </cell>
          <cell r="D704">
            <v>10214</v>
          </cell>
          <cell r="E704" t="str">
            <v>Martin Langerak Fin beleidsadviseur grondbedrijf</v>
          </cell>
        </row>
        <row r="705">
          <cell r="A705" t="str">
            <v>625414432011U</v>
          </cell>
          <cell r="B705">
            <v>10</v>
          </cell>
          <cell r="C705" t="str">
            <v>10214 Martin Langerak Fin beleidsadviseur grondbedrijf</v>
          </cell>
          <cell r="D705">
            <v>10214</v>
          </cell>
          <cell r="E705" t="str">
            <v>Martin Langerak Fin beleidsadviseur grondbedrijf</v>
          </cell>
        </row>
        <row r="706">
          <cell r="A706" t="str">
            <v>625414438000U</v>
          </cell>
          <cell r="B706">
            <v>10</v>
          </cell>
          <cell r="C706" t="str">
            <v>10214 Martin Langerak Fin beleidsadviseur grondbedrijf</v>
          </cell>
          <cell r="D706">
            <v>10214</v>
          </cell>
          <cell r="E706" t="str">
            <v>Martin Langerak Fin beleidsadviseur grondbedrijf</v>
          </cell>
        </row>
        <row r="707">
          <cell r="A707" t="str">
            <v>625415031000I</v>
          </cell>
          <cell r="B707">
            <v>10</v>
          </cell>
          <cell r="C707" t="str">
            <v>10214 Martin Langerak Fin beleidsadviseur grondbedrijf</v>
          </cell>
          <cell r="D707">
            <v>10214</v>
          </cell>
          <cell r="E707" t="str">
            <v>Martin Langerak Fin beleidsadviseur grondbedrijf</v>
          </cell>
        </row>
        <row r="708">
          <cell r="A708" t="str">
            <v>625415031002I</v>
          </cell>
          <cell r="B708">
            <v>10</v>
          </cell>
          <cell r="C708" t="str">
            <v>10214 Martin Langerak Fin beleidsadviseur grondbedrijf</v>
          </cell>
          <cell r="D708">
            <v>10214</v>
          </cell>
          <cell r="E708" t="str">
            <v>Martin Langerak Fin beleidsadviseur grondbedrijf</v>
          </cell>
        </row>
        <row r="709">
          <cell r="A709" t="str">
            <v>625416021000U</v>
          </cell>
          <cell r="B709">
            <v>10</v>
          </cell>
          <cell r="C709" t="str">
            <v>10214 Martin Langerak Fin beleidsadviseur grondbedrijf</v>
          </cell>
          <cell r="D709">
            <v>10214</v>
          </cell>
          <cell r="E709" t="str">
            <v>Martin Langerak Fin beleidsadviseur grondbedrijf</v>
          </cell>
        </row>
        <row r="710">
          <cell r="A710" t="str">
            <v>625416035100U</v>
          </cell>
          <cell r="B710">
            <v>10</v>
          </cell>
          <cell r="C710" t="str">
            <v>10214 Martin Langerak Fin beleidsadviseur grondbedrijf</v>
          </cell>
          <cell r="D710">
            <v>10214</v>
          </cell>
          <cell r="E710" t="str">
            <v>Martin Langerak Fin beleidsadviseur grondbedrijf</v>
          </cell>
        </row>
        <row r="711">
          <cell r="A711" t="str">
            <v>625416038000U</v>
          </cell>
          <cell r="B711">
            <v>10</v>
          </cell>
          <cell r="C711" t="str">
            <v>10214 Martin Langerak Fin beleidsadviseur grondbedrijf</v>
          </cell>
          <cell r="D711">
            <v>10214</v>
          </cell>
          <cell r="E711" t="str">
            <v>Martin Langerak Fin beleidsadviseur grondbedrijf</v>
          </cell>
        </row>
        <row r="712">
          <cell r="A712" t="str">
            <v>625416075000U</v>
          </cell>
          <cell r="B712">
            <v>10</v>
          </cell>
          <cell r="C712" t="str">
            <v>10190 Afschrijvingen, Stelposten, Verrekeningen, Tegenbk</v>
          </cell>
          <cell r="D712">
            <v>10190</v>
          </cell>
          <cell r="E712" t="str">
            <v>Afschrijvingen, Stelposten, Verrekeningen, Tegenbk</v>
          </cell>
        </row>
        <row r="713">
          <cell r="A713" t="str">
            <v>625417032011U</v>
          </cell>
          <cell r="B713">
            <v>10</v>
          </cell>
          <cell r="C713" t="str">
            <v>10214 Martin Langerak Fin beleidsadviseur grondbedrijf</v>
          </cell>
          <cell r="D713">
            <v>10214</v>
          </cell>
          <cell r="E713" t="str">
            <v>Martin Langerak Fin beleidsadviseur grondbedrijf</v>
          </cell>
        </row>
        <row r="714">
          <cell r="A714" t="str">
            <v>625418038000I</v>
          </cell>
          <cell r="B714">
            <v>10</v>
          </cell>
          <cell r="C714" t="str">
            <v>10214 Martin Langerak Fin beleidsadviseur grondbedrijf</v>
          </cell>
          <cell r="D714">
            <v>10214</v>
          </cell>
          <cell r="E714" t="str">
            <v>Martin Langerak Fin beleidsadviseur grondbedrijf</v>
          </cell>
        </row>
        <row r="715">
          <cell r="A715" t="str">
            <v>625418043800I</v>
          </cell>
          <cell r="B715">
            <v>10</v>
          </cell>
          <cell r="C715" t="str">
            <v>10214 Martin Langerak Fin beleidsadviseur grondbedrijf</v>
          </cell>
          <cell r="D715">
            <v>10214</v>
          </cell>
          <cell r="E715" t="str">
            <v>Martin Langerak Fin beleidsadviseur grondbedrijf</v>
          </cell>
        </row>
        <row r="716">
          <cell r="A716" t="str">
            <v>625418045800I</v>
          </cell>
          <cell r="B716">
            <v>10</v>
          </cell>
          <cell r="C716" t="str">
            <v>10214 Martin Langerak Fin beleidsadviseur grondbedrijf</v>
          </cell>
          <cell r="D716">
            <v>10214</v>
          </cell>
          <cell r="E716" t="str">
            <v>Martin Langerak Fin beleidsadviseur grondbedrijf</v>
          </cell>
        </row>
        <row r="717">
          <cell r="A717" t="str">
            <v>625510038000U</v>
          </cell>
          <cell r="B717">
            <v>10</v>
          </cell>
          <cell r="C717" t="str">
            <v>10214 Martin Langerak Fin beleidsadviseur grondbedrijf</v>
          </cell>
          <cell r="D717">
            <v>10214</v>
          </cell>
          <cell r="E717" t="str">
            <v>Martin Langerak Fin beleidsadviseur grondbedrijf</v>
          </cell>
        </row>
        <row r="718">
          <cell r="A718" t="str">
            <v>629006011000U</v>
          </cell>
          <cell r="B718">
            <v>10</v>
          </cell>
          <cell r="C718" t="str">
            <v>10203 Jeanet Meesen Financieel beheer</v>
          </cell>
          <cell r="D718">
            <v>10203</v>
          </cell>
          <cell r="E718" t="str">
            <v>Jeanet Meesen Financieel beheer</v>
          </cell>
        </row>
        <row r="719">
          <cell r="A719" t="str">
            <v>629006035100U</v>
          </cell>
          <cell r="B719">
            <v>10</v>
          </cell>
          <cell r="C719" t="str">
            <v>10214 Martin Langerak Fin beleidsadviseur grondbedrijf</v>
          </cell>
          <cell r="D719">
            <v>10214</v>
          </cell>
          <cell r="E719" t="str">
            <v>Martin Langerak Fin beleidsadviseur grondbedrijf</v>
          </cell>
        </row>
        <row r="720">
          <cell r="A720" t="str">
            <v>629006038000U</v>
          </cell>
          <cell r="B720">
            <v>10</v>
          </cell>
          <cell r="C720" t="str">
            <v>10214 Martin Langerak Fin beleidsadviseur grondbedrijf</v>
          </cell>
          <cell r="D720">
            <v>10214</v>
          </cell>
          <cell r="E720" t="str">
            <v>Martin Langerak Fin beleidsadviseur grondbedrijf</v>
          </cell>
        </row>
        <row r="721">
          <cell r="A721" t="str">
            <v>629006072201I</v>
          </cell>
          <cell r="B721">
            <v>10</v>
          </cell>
          <cell r="C721" t="str">
            <v>10203 Jeanet Meesen Financieel beheer</v>
          </cell>
          <cell r="D721">
            <v>10203</v>
          </cell>
          <cell r="E721" t="str">
            <v>Jeanet Meesen Financieel beheer</v>
          </cell>
        </row>
        <row r="722">
          <cell r="A722" t="str">
            <v>629006073000U</v>
          </cell>
          <cell r="B722">
            <v>10</v>
          </cell>
          <cell r="C722" t="str">
            <v>10190 Afschrijvingen, Stelposten, Verrekeningen, Tegenbk</v>
          </cell>
          <cell r="D722">
            <v>10190</v>
          </cell>
          <cell r="E722" t="str">
            <v>Afschrijvingen, Stelposten, Verrekeningen, Tegenbk</v>
          </cell>
        </row>
        <row r="723">
          <cell r="A723" t="str">
            <v>629006074000U</v>
          </cell>
          <cell r="B723">
            <v>10</v>
          </cell>
          <cell r="C723" t="str">
            <v>10203 Jeanet Meesen Financieel beheer</v>
          </cell>
          <cell r="D723">
            <v>10203</v>
          </cell>
          <cell r="E723" t="str">
            <v>Jeanet Meesen Financieel beheer</v>
          </cell>
        </row>
        <row r="724">
          <cell r="A724" t="str">
            <v>629006075000U</v>
          </cell>
          <cell r="B724">
            <v>10</v>
          </cell>
          <cell r="C724" t="str">
            <v>10190 Afschrijvingen, Stelposten, Verrekeningen, Tegenbk</v>
          </cell>
          <cell r="D724">
            <v>10190</v>
          </cell>
          <cell r="E724" t="str">
            <v>Afschrijvingen, Stelposten, Verrekeningen, Tegenbk</v>
          </cell>
        </row>
        <row r="725">
          <cell r="A725" t="str">
            <v>629008051000I</v>
          </cell>
          <cell r="B725">
            <v>10</v>
          </cell>
          <cell r="C725" t="str">
            <v>10214 Martin Langerak Fin beleidsadviseur grondbedrijf</v>
          </cell>
          <cell r="D725">
            <v>10214</v>
          </cell>
          <cell r="E725" t="str">
            <v>Martin Langerak Fin beleidsadviseur grondbedrijf</v>
          </cell>
        </row>
        <row r="726">
          <cell r="A726" t="str">
            <v>629008074000I</v>
          </cell>
          <cell r="B726">
            <v>10</v>
          </cell>
          <cell r="C726" t="str">
            <v>10214 Martin Langerak Fin beleidsadviseur grondbedrijf</v>
          </cell>
          <cell r="D726">
            <v>10214</v>
          </cell>
          <cell r="E726" t="str">
            <v>Martin Langerak Fin beleidsadviseur grondbedrijf</v>
          </cell>
        </row>
        <row r="727">
          <cell r="A727" t="str">
            <v>629009771102I</v>
          </cell>
          <cell r="B727">
            <v>10</v>
          </cell>
          <cell r="C727" t="str">
            <v>10203 Jeanet Meesen Financieel beheer</v>
          </cell>
          <cell r="D727">
            <v>10203</v>
          </cell>
          <cell r="E727" t="str">
            <v>Jeanet Meesen Financieel beheer</v>
          </cell>
        </row>
        <row r="728">
          <cell r="A728" t="str">
            <v>629009771102U</v>
          </cell>
          <cell r="B728">
            <v>10</v>
          </cell>
          <cell r="C728" t="str">
            <v>10203 Jeanet Meesen Financieel beheer</v>
          </cell>
          <cell r="D728">
            <v>10203</v>
          </cell>
          <cell r="E728" t="str">
            <v>Jeanet Meesen Financieel beheer</v>
          </cell>
        </row>
        <row r="729">
          <cell r="A729" t="str">
            <v>629009771114U</v>
          </cell>
          <cell r="B729">
            <v>10</v>
          </cell>
          <cell r="C729" t="str">
            <v>10203 Jeanet Meesen Financieel beheer</v>
          </cell>
          <cell r="D729">
            <v>10203</v>
          </cell>
          <cell r="E729" t="str">
            <v>Jeanet Meesen Financieel beheer</v>
          </cell>
        </row>
        <row r="730">
          <cell r="A730" t="str">
            <v>629900075000I</v>
          </cell>
          <cell r="B730">
            <v>10</v>
          </cell>
          <cell r="C730" t="str">
            <v>10190 Afschrijvingen, Stelposten, Verrekeningen, Tegenbk</v>
          </cell>
          <cell r="D730">
            <v>10190</v>
          </cell>
          <cell r="E730" t="str">
            <v>Afschrijvingen, Stelposten, Verrekeningen, Tegenbk</v>
          </cell>
        </row>
        <row r="731">
          <cell r="A731" t="str">
            <v>629900075000U</v>
          </cell>
          <cell r="B731">
            <v>10</v>
          </cell>
          <cell r="C731" t="str">
            <v>10190 Afschrijvingen, Stelposten, Verrekeningen, Tegenbk</v>
          </cell>
          <cell r="D731">
            <v>10190</v>
          </cell>
          <cell r="E731" t="str">
            <v>Afschrijvingen, Stelposten, Verrekeningen, Tegenbk</v>
          </cell>
        </row>
        <row r="732">
          <cell r="A732" t="str">
            <v>6310111000U</v>
          </cell>
          <cell r="B732">
            <v>10</v>
          </cell>
          <cell r="C732" t="str">
            <v>10203 Jeanet Meesen Financieel beheer</v>
          </cell>
          <cell r="D732">
            <v>10203</v>
          </cell>
          <cell r="E732" t="str">
            <v>Jeanet Meesen Financieel beheer</v>
          </cell>
        </row>
        <row r="733">
          <cell r="A733" t="str">
            <v>6320111000U</v>
          </cell>
          <cell r="B733">
            <v>10</v>
          </cell>
          <cell r="C733" t="str">
            <v>10203 Jeanet Meesen Financieel beheer</v>
          </cell>
          <cell r="D733">
            <v>10203</v>
          </cell>
          <cell r="E733" t="str">
            <v>Jeanet Meesen Financieel beheer</v>
          </cell>
        </row>
        <row r="734">
          <cell r="A734" t="str">
            <v>6320338000U</v>
          </cell>
          <cell r="B734">
            <v>10</v>
          </cell>
          <cell r="C734" t="str">
            <v>10371 Alma Knobbe Accountmanager bedrijven Adv. EZ</v>
          </cell>
          <cell r="D734">
            <v>10371</v>
          </cell>
          <cell r="E734" t="str">
            <v>Alma Knobbe Accountmanager bedrijven Adv. EZ</v>
          </cell>
        </row>
        <row r="735">
          <cell r="A735" t="str">
            <v>6330111000U</v>
          </cell>
          <cell r="B735">
            <v>10</v>
          </cell>
          <cell r="C735" t="str">
            <v>10203 Jeanet Meesen Financieel beheer</v>
          </cell>
          <cell r="D735">
            <v>10203</v>
          </cell>
          <cell r="E735" t="str">
            <v>Jeanet Meesen Financieel beheer</v>
          </cell>
        </row>
        <row r="736">
          <cell r="A736" t="str">
            <v>6330238000I</v>
          </cell>
          <cell r="B736">
            <v>10</v>
          </cell>
          <cell r="C736" t="str">
            <v>10434 Jessica Schram-de Wit Ondersteuning team buitendst</v>
          </cell>
          <cell r="D736">
            <v>10434</v>
          </cell>
          <cell r="E736" t="str">
            <v>Jessica Schram-de Wit Ondersteuning team buitendst</v>
          </cell>
        </row>
        <row r="737">
          <cell r="A737" t="str">
            <v>6330238000U</v>
          </cell>
          <cell r="B737">
            <v>10</v>
          </cell>
          <cell r="C737" t="str">
            <v>10434 Jessica Schram-de Wit Ondersteuning team buitendst</v>
          </cell>
          <cell r="D737">
            <v>10434</v>
          </cell>
          <cell r="E737" t="str">
            <v>Jessica Schram-de Wit Ondersteuning team buitendst</v>
          </cell>
        </row>
        <row r="738">
          <cell r="A738" t="str">
            <v>6330238005I</v>
          </cell>
          <cell r="B738">
            <v>10</v>
          </cell>
          <cell r="C738" t="str">
            <v>10434 Jessica Schram-de Wit Ondersteuning team buitendst</v>
          </cell>
          <cell r="D738">
            <v>10434</v>
          </cell>
          <cell r="E738" t="str">
            <v>Jessica Schram-de Wit Ondersteuning team buitendst</v>
          </cell>
        </row>
        <row r="739">
          <cell r="A739" t="str">
            <v>6330238005U</v>
          </cell>
          <cell r="B739">
            <v>10</v>
          </cell>
          <cell r="C739" t="str">
            <v>10434 Jessica Schram-de Wit Ondersteuning team buitendst</v>
          </cell>
          <cell r="D739">
            <v>10434</v>
          </cell>
          <cell r="E739" t="str">
            <v>Jessica Schram-de Wit Ondersteuning team buitendst</v>
          </cell>
        </row>
        <row r="740">
          <cell r="A740" t="str">
            <v>6340111000U</v>
          </cell>
          <cell r="B740">
            <v>10</v>
          </cell>
          <cell r="C740" t="str">
            <v>10203 Jeanet Meesen Financieel beheer</v>
          </cell>
          <cell r="D740">
            <v>10203</v>
          </cell>
          <cell r="E740" t="str">
            <v>Jeanet Meesen Financieel beheer</v>
          </cell>
        </row>
        <row r="741">
          <cell r="A741" t="str">
            <v>6340338000U</v>
          </cell>
          <cell r="B741">
            <v>10</v>
          </cell>
          <cell r="C741" t="str">
            <v>10434 Jessica Schram-de Wit Ondersteuning team buitendst</v>
          </cell>
          <cell r="D741">
            <v>10434</v>
          </cell>
          <cell r="E741" t="str">
            <v>Jessica Schram-de Wit Ondersteuning team buitendst</v>
          </cell>
        </row>
        <row r="742">
          <cell r="A742" t="str">
            <v>6340622108I</v>
          </cell>
          <cell r="B742">
            <v>10</v>
          </cell>
          <cell r="C742" t="str">
            <v>10402 Ronald Jager Teammanager bedrijfsvoering</v>
          </cell>
          <cell r="D742">
            <v>10402</v>
          </cell>
          <cell r="E742" t="str">
            <v>Ronald Jager Teammanager bedrijfsvoering</v>
          </cell>
        </row>
        <row r="743">
          <cell r="A743" t="str">
            <v>6340738000I</v>
          </cell>
          <cell r="B743">
            <v>10</v>
          </cell>
          <cell r="C743" t="str">
            <v>10371 Alma Knobbe Accountmanager bedrijven Adv. EZ</v>
          </cell>
          <cell r="D743">
            <v>10371</v>
          </cell>
          <cell r="E743" t="str">
            <v>Alma Knobbe Accountmanager bedrijven Adv. EZ</v>
          </cell>
        </row>
        <row r="744">
          <cell r="A744" t="str">
            <v>6340738000U</v>
          </cell>
          <cell r="B744">
            <v>10</v>
          </cell>
          <cell r="C744" t="str">
            <v>10371 Alma Knobbe Accountmanager bedrijven Adv. EZ</v>
          </cell>
          <cell r="D744">
            <v>10371</v>
          </cell>
          <cell r="E744" t="str">
            <v>Alma Knobbe Accountmanager bedrijven Adv. EZ</v>
          </cell>
        </row>
        <row r="745">
          <cell r="A745" t="str">
            <v>6340775000I</v>
          </cell>
          <cell r="B745">
            <v>10</v>
          </cell>
          <cell r="C745" t="str">
            <v>10190 Afschrijvingen, Stelposten, Verrekeningen, Tegenbk</v>
          </cell>
          <cell r="D745">
            <v>10190</v>
          </cell>
          <cell r="E745" t="str">
            <v>Afschrijvingen, Stelposten, Verrekeningen, Tegenbk</v>
          </cell>
        </row>
        <row r="746">
          <cell r="A746" t="str">
            <v>6340775000U</v>
          </cell>
          <cell r="B746">
            <v>10</v>
          </cell>
          <cell r="C746" t="str">
            <v>10190 Afschrijvingen, Stelposten, Verrekeningen, Tegenbk</v>
          </cell>
          <cell r="D746">
            <v>10190</v>
          </cell>
          <cell r="E746" t="str">
            <v>Afschrijvingen, Stelposten, Verrekeningen, Tegenbk</v>
          </cell>
        </row>
        <row r="747">
          <cell r="A747" t="str">
            <v>6420111000U</v>
          </cell>
          <cell r="B747">
            <v>10</v>
          </cell>
          <cell r="C747" t="str">
            <v>10203 Jeanet Meesen Financieel beheer</v>
          </cell>
          <cell r="D747">
            <v>10203</v>
          </cell>
          <cell r="E747" t="str">
            <v>Jeanet Meesen Financieel beheer</v>
          </cell>
        </row>
        <row r="748">
          <cell r="A748" t="str">
            <v>6420135100U</v>
          </cell>
          <cell r="B748">
            <v>10</v>
          </cell>
          <cell r="C748" t="str">
            <v>10460 Edwin Kadiks Teammanager Ruimtelijke ontwikkeling</v>
          </cell>
          <cell r="D748">
            <v>10460</v>
          </cell>
          <cell r="E748" t="str">
            <v>Edwin Kadiks Teammanager Ruimtelijke ontwikkeling</v>
          </cell>
        </row>
        <row r="749">
          <cell r="A749" t="str">
            <v>6420138999U</v>
          </cell>
          <cell r="B749">
            <v>10</v>
          </cell>
          <cell r="C749" t="str">
            <v>10190 Afschrijvingen, Stelposten, Verrekeningen, Tegenbk</v>
          </cell>
          <cell r="D749">
            <v>10190</v>
          </cell>
          <cell r="E749" t="str">
            <v>Afschrijvingen, Stelposten, Verrekeningen, Tegenbk</v>
          </cell>
        </row>
        <row r="750">
          <cell r="A750" t="str">
            <v>6420173000I</v>
          </cell>
          <cell r="B750">
            <v>10</v>
          </cell>
          <cell r="C750" t="str">
            <v>10190 Afschrijvingen, Stelposten, Verrekeningen, Tegenbk</v>
          </cell>
          <cell r="D750">
            <v>10190</v>
          </cell>
          <cell r="E750" t="str">
            <v>Afschrijvingen, Stelposten, Verrekeningen, Tegenbk</v>
          </cell>
        </row>
        <row r="751">
          <cell r="A751" t="str">
            <v>6420173000U</v>
          </cell>
          <cell r="B751">
            <v>10</v>
          </cell>
          <cell r="C751" t="str">
            <v>10190 Afschrijvingen, Stelposten, Verrekeningen, Tegenbk</v>
          </cell>
          <cell r="D751">
            <v>10190</v>
          </cell>
          <cell r="E751" t="str">
            <v>Afschrijvingen, Stelposten, Verrekeningen, Tegenbk</v>
          </cell>
        </row>
        <row r="752">
          <cell r="A752" t="str">
            <v>6420174000U</v>
          </cell>
          <cell r="B752">
            <v>10</v>
          </cell>
          <cell r="C752" t="str">
            <v>10203 Jeanet Meesen Financieel beheer</v>
          </cell>
          <cell r="D752">
            <v>10203</v>
          </cell>
          <cell r="E752" t="str">
            <v>Jeanet Meesen Financieel beheer</v>
          </cell>
        </row>
        <row r="753">
          <cell r="A753" t="str">
            <v>6420321000U</v>
          </cell>
          <cell r="B753">
            <v>10</v>
          </cell>
          <cell r="C753" t="str">
            <v>10372 Denise Hubers - Beleidsadv.onderwijshuisv.</v>
          </cell>
          <cell r="D753">
            <v>10372</v>
          </cell>
          <cell r="E753" t="str">
            <v>Denise Hubers - Beleidsadv.onderwijshuisv.</v>
          </cell>
        </row>
        <row r="754">
          <cell r="A754" t="str">
            <v>6420421000U</v>
          </cell>
          <cell r="B754">
            <v>10</v>
          </cell>
          <cell r="C754" t="str">
            <v>10403 Adriaan van Arkel Specialist gebouwen</v>
          </cell>
          <cell r="D754">
            <v>10403</v>
          </cell>
          <cell r="E754" t="str">
            <v>Adriaan van Arkel Specialist gebouwen</v>
          </cell>
        </row>
        <row r="755">
          <cell r="A755" t="str">
            <v>6420436000I</v>
          </cell>
          <cell r="B755">
            <v>10</v>
          </cell>
          <cell r="C755" t="str">
            <v>10372 Denise Hubers - Beleidsadv.onderwijshuisv.</v>
          </cell>
          <cell r="D755">
            <v>10372</v>
          </cell>
          <cell r="E755" t="str">
            <v>Denise Hubers - Beleidsadv.onderwijshuisv.</v>
          </cell>
        </row>
        <row r="756">
          <cell r="A756" t="str">
            <v>6420438000U</v>
          </cell>
          <cell r="B756">
            <v>10</v>
          </cell>
          <cell r="C756" t="str">
            <v>10372 Denise Hubers - Beleidsadv.onderwijshuisv.</v>
          </cell>
          <cell r="D756">
            <v>10372</v>
          </cell>
          <cell r="E756" t="str">
            <v>Denise Hubers - Beleidsadv.onderwijshuisv.</v>
          </cell>
        </row>
        <row r="757">
          <cell r="A757" t="str">
            <v>6420438007U</v>
          </cell>
          <cell r="B757">
            <v>10</v>
          </cell>
          <cell r="C757" t="str">
            <v>10403 Adriaan van Arkel Specialist gebouwen</v>
          </cell>
          <cell r="D757">
            <v>10403</v>
          </cell>
          <cell r="E757" t="str">
            <v>Adriaan van Arkel Specialist gebouwen</v>
          </cell>
        </row>
        <row r="758">
          <cell r="A758" t="str">
            <v>6420438011U</v>
          </cell>
          <cell r="B758">
            <v>10</v>
          </cell>
          <cell r="C758" t="str">
            <v>10251 Henriette Wulfsen medew. schade en verzekeringen</v>
          </cell>
          <cell r="D758">
            <v>10251</v>
          </cell>
          <cell r="E758" t="str">
            <v>Henriette Wulfsen medew. schade en verzekeringen</v>
          </cell>
        </row>
        <row r="759">
          <cell r="A759" t="str">
            <v>6420438147U</v>
          </cell>
          <cell r="B759">
            <v>10</v>
          </cell>
          <cell r="C759" t="str">
            <v>10372 Denise Hubers - Beleidsadv.onderwijshuisv.</v>
          </cell>
          <cell r="D759">
            <v>10372</v>
          </cell>
          <cell r="E759" t="str">
            <v>Denise Hubers - Beleidsadv.onderwijshuisv.</v>
          </cell>
        </row>
        <row r="760">
          <cell r="A760" t="str">
            <v>6420521000U</v>
          </cell>
          <cell r="B760">
            <v>10</v>
          </cell>
          <cell r="C760" t="str">
            <v>10403 Adriaan van Arkel Specialist gebouwen</v>
          </cell>
          <cell r="D760">
            <v>10403</v>
          </cell>
          <cell r="E760" t="str">
            <v>Adriaan van Arkel Specialist gebouwen</v>
          </cell>
        </row>
        <row r="761">
          <cell r="A761" t="str">
            <v>6420536000I</v>
          </cell>
          <cell r="B761">
            <v>10</v>
          </cell>
          <cell r="C761" t="str">
            <v>10470 Hassan Elhour Coördinator vastgoed</v>
          </cell>
          <cell r="D761">
            <v>10470</v>
          </cell>
          <cell r="E761" t="str">
            <v>Hassan Elhour Coördinator vastgoed</v>
          </cell>
        </row>
        <row r="762">
          <cell r="A762" t="str">
            <v>6420538011U</v>
          </cell>
          <cell r="B762">
            <v>10</v>
          </cell>
          <cell r="C762" t="str">
            <v>10251 Henriette Wulfsen medew. schade en verzekeringen</v>
          </cell>
          <cell r="D762">
            <v>10251</v>
          </cell>
          <cell r="E762" t="str">
            <v>Henriette Wulfsen medew. schade en verzekeringen</v>
          </cell>
        </row>
        <row r="763">
          <cell r="A763" t="str">
            <v>6420543800I</v>
          </cell>
          <cell r="B763">
            <v>10</v>
          </cell>
          <cell r="C763" t="str">
            <v>10470 Hassan Elhour Coördinator vastgoed</v>
          </cell>
          <cell r="D763">
            <v>10470</v>
          </cell>
          <cell r="E763" t="str">
            <v>Hassan Elhour Coördinator vastgoed</v>
          </cell>
        </row>
        <row r="764">
          <cell r="A764" t="str">
            <v>6420621000U</v>
          </cell>
          <cell r="B764">
            <v>10</v>
          </cell>
          <cell r="C764" t="str">
            <v>10372 Denise Hubers - Beleidsadv.onderwijshuisv.</v>
          </cell>
          <cell r="D764">
            <v>10372</v>
          </cell>
          <cell r="E764" t="str">
            <v>Denise Hubers - Beleidsadv.onderwijshuisv.</v>
          </cell>
        </row>
        <row r="765">
          <cell r="A765" t="str">
            <v>6420636000I</v>
          </cell>
          <cell r="B765">
            <v>10</v>
          </cell>
          <cell r="C765" t="str">
            <v>10372 Denise Hubers - Beleidsadv.onderwijshuisv.</v>
          </cell>
          <cell r="D765">
            <v>10372</v>
          </cell>
          <cell r="E765" t="str">
            <v>Denise Hubers - Beleidsadv.onderwijshuisv.</v>
          </cell>
        </row>
        <row r="766">
          <cell r="A766" t="str">
            <v>6420838159U</v>
          </cell>
          <cell r="B766">
            <v>10</v>
          </cell>
          <cell r="C766" t="str">
            <v>10403 Adriaan van Arkel Specialist gebouwen</v>
          </cell>
          <cell r="D766">
            <v>10403</v>
          </cell>
          <cell r="E766" t="str">
            <v>Adriaan van Arkel Specialist gebouwen</v>
          </cell>
        </row>
        <row r="767">
          <cell r="A767" t="str">
            <v>6420921000U</v>
          </cell>
          <cell r="B767">
            <v>10</v>
          </cell>
          <cell r="C767" t="str">
            <v>10403 Adriaan van Arkel Specialist gebouwen</v>
          </cell>
          <cell r="D767">
            <v>10403</v>
          </cell>
          <cell r="E767" t="str">
            <v>Adriaan van Arkel Specialist gebouwen</v>
          </cell>
        </row>
        <row r="768">
          <cell r="A768" t="str">
            <v>6420936000I</v>
          </cell>
          <cell r="B768">
            <v>10</v>
          </cell>
          <cell r="C768" t="str">
            <v>10372 Denise Hubers - Beleidsadv.onderwijshuisv.</v>
          </cell>
          <cell r="D768">
            <v>10372</v>
          </cell>
          <cell r="E768" t="str">
            <v>Denise Hubers - Beleidsadv.onderwijshuisv.</v>
          </cell>
        </row>
        <row r="769">
          <cell r="A769" t="str">
            <v>6420938011U</v>
          </cell>
          <cell r="B769">
            <v>10</v>
          </cell>
          <cell r="C769" t="str">
            <v>10251 Henriette Wulfsen medew. schade en verzekeringen</v>
          </cell>
          <cell r="D769">
            <v>10251</v>
          </cell>
          <cell r="E769" t="str">
            <v>Henriette Wulfsen medew. schade en verzekeringen</v>
          </cell>
        </row>
        <row r="770">
          <cell r="A770" t="str">
            <v>6421238011U</v>
          </cell>
          <cell r="B770">
            <v>10</v>
          </cell>
          <cell r="C770" t="str">
            <v>10251 Henriette Wulfsen medew. schade en verzekeringen</v>
          </cell>
          <cell r="D770">
            <v>10251</v>
          </cell>
          <cell r="E770" t="str">
            <v>Henriette Wulfsen medew. schade en verzekeringen</v>
          </cell>
        </row>
        <row r="771">
          <cell r="A771" t="str">
            <v>6430111000U</v>
          </cell>
          <cell r="B771">
            <v>10</v>
          </cell>
          <cell r="C771" t="str">
            <v>10203 Jeanet Meesen Financieel beheer</v>
          </cell>
          <cell r="D771">
            <v>10203</v>
          </cell>
          <cell r="E771" t="str">
            <v>Jeanet Meesen Financieel beheer</v>
          </cell>
        </row>
        <row r="772">
          <cell r="A772" t="str">
            <v>6430135100U</v>
          </cell>
          <cell r="B772">
            <v>10</v>
          </cell>
          <cell r="C772" t="str">
            <v>10447 Anita Wiersinga Teammanager sociaal domein</v>
          </cell>
          <cell r="D772">
            <v>10447</v>
          </cell>
          <cell r="E772" t="str">
            <v>Anita Wiersinga Teammanager sociaal domein</v>
          </cell>
        </row>
        <row r="773">
          <cell r="A773" t="str">
            <v>6430135200I</v>
          </cell>
          <cell r="B773">
            <v>10</v>
          </cell>
          <cell r="C773" t="str">
            <v>10447 Anita Wiersinga Teammanager sociaal domein</v>
          </cell>
          <cell r="D773">
            <v>10447</v>
          </cell>
          <cell r="E773" t="str">
            <v>Anita Wiersinga Teammanager sociaal domein</v>
          </cell>
        </row>
        <row r="774">
          <cell r="A774" t="str">
            <v>6430138032U</v>
          </cell>
          <cell r="B774">
            <v>10</v>
          </cell>
          <cell r="C774" t="str">
            <v>10210 Jeroen Kalisvaart Netwerk-systeembeheerder</v>
          </cell>
          <cell r="D774">
            <v>10210</v>
          </cell>
          <cell r="E774" t="str">
            <v>Jeroen Kalisvaart Netwerk-systeembeheerder</v>
          </cell>
        </row>
        <row r="775">
          <cell r="A775" t="str">
            <v>6430143201I</v>
          </cell>
          <cell r="B775">
            <v>10</v>
          </cell>
          <cell r="C775" t="str">
            <v>10447 Anita Wiersinga Teammanager sociaal domein</v>
          </cell>
          <cell r="D775">
            <v>10447</v>
          </cell>
          <cell r="E775" t="str">
            <v>Anita Wiersinga Teammanager sociaal domein</v>
          </cell>
        </row>
        <row r="776">
          <cell r="A776" t="str">
            <v>6430173000U</v>
          </cell>
          <cell r="B776">
            <v>10</v>
          </cell>
          <cell r="C776" t="str">
            <v>10190 Afschrijvingen, Stelposten, Verrekeningen, Tegenbk</v>
          </cell>
          <cell r="D776">
            <v>10190</v>
          </cell>
          <cell r="E776" t="str">
            <v>Afschrijvingen, Stelposten, Verrekeningen, Tegenbk</v>
          </cell>
        </row>
        <row r="777">
          <cell r="A777" t="str">
            <v>6430174000U</v>
          </cell>
          <cell r="B777">
            <v>10</v>
          </cell>
          <cell r="C777" t="str">
            <v>10203 Jeanet Meesen Financieel beheer</v>
          </cell>
          <cell r="D777">
            <v>10203</v>
          </cell>
          <cell r="E777" t="str">
            <v>Jeanet Meesen Financieel beheer</v>
          </cell>
        </row>
        <row r="778">
          <cell r="A778" t="str">
            <v>6430238000U</v>
          </cell>
          <cell r="B778">
            <v>10</v>
          </cell>
          <cell r="C778" t="str">
            <v>10372 Denise Hubers - Beleidsadv.onderwijshuisv.</v>
          </cell>
          <cell r="D778">
            <v>10372</v>
          </cell>
          <cell r="E778" t="str">
            <v>Denise Hubers - Beleidsadv.onderwijshuisv.</v>
          </cell>
        </row>
        <row r="779">
          <cell r="A779" t="str">
            <v>6430338000U</v>
          </cell>
          <cell r="B779">
            <v>10</v>
          </cell>
          <cell r="C779" t="str">
            <v>10359 Antoinette Smits - Coenraats Specialist leerplicht</v>
          </cell>
          <cell r="D779">
            <v>10359</v>
          </cell>
          <cell r="E779" t="str">
            <v>Antoinette Smits - Coenraats Specialist leerplicht</v>
          </cell>
        </row>
        <row r="780">
          <cell r="A780" t="str">
            <v>6430338999U</v>
          </cell>
          <cell r="B780">
            <v>10</v>
          </cell>
          <cell r="C780" t="str">
            <v>10190 Afschrijvingen, Stelposten, Verrekeningen, Tegenbk</v>
          </cell>
          <cell r="D780">
            <v>10190</v>
          </cell>
          <cell r="E780" t="str">
            <v>Afschrijvingen, Stelposten, Verrekeningen, Tegenbk</v>
          </cell>
        </row>
        <row r="781">
          <cell r="A781" t="str">
            <v>6430438000U</v>
          </cell>
          <cell r="B781">
            <v>10</v>
          </cell>
          <cell r="C781" t="str">
            <v>10323 Annelies Maarschalkerweerd Beleidsadv.onderw jeugd</v>
          </cell>
          <cell r="D781">
            <v>10323</v>
          </cell>
          <cell r="E781" t="str">
            <v>Annelies Maarschalkerweerd Beleidsadv.onderw jeugd</v>
          </cell>
        </row>
        <row r="782">
          <cell r="A782" t="str">
            <v>6430443100I</v>
          </cell>
          <cell r="B782">
            <v>10</v>
          </cell>
          <cell r="C782" t="str">
            <v>10323 Annelies Maarschalkerweerd Beleidsadv.onderw jeugd</v>
          </cell>
          <cell r="D782">
            <v>10323</v>
          </cell>
          <cell r="E782" t="str">
            <v>Annelies Maarschalkerweerd Beleidsadv.onderw jeugd</v>
          </cell>
        </row>
        <row r="783">
          <cell r="A783" t="str">
            <v>6430443201I</v>
          </cell>
          <cell r="B783">
            <v>10</v>
          </cell>
          <cell r="C783" t="str">
            <v>10323 Annelies Maarschalkerweerd Beleidsadv.onderw jeugd</v>
          </cell>
          <cell r="D783">
            <v>10323</v>
          </cell>
          <cell r="E783" t="str">
            <v>Annelies Maarschalkerweerd Beleidsadv.onderw jeugd</v>
          </cell>
        </row>
        <row r="784">
          <cell r="A784" t="str">
            <v>6430443601U</v>
          </cell>
          <cell r="B784">
            <v>10</v>
          </cell>
          <cell r="C784" t="str">
            <v>10323 Annelies Maarschalkerweerd Beleidsadv.onderw jeugd</v>
          </cell>
          <cell r="D784">
            <v>10323</v>
          </cell>
          <cell r="E784" t="str">
            <v>Annelies Maarschalkerweerd Beleidsadv.onderw jeugd</v>
          </cell>
        </row>
        <row r="785">
          <cell r="A785" t="str">
            <v>6430443603U</v>
          </cell>
          <cell r="B785">
            <v>10</v>
          </cell>
          <cell r="C785" t="str">
            <v>10374 Annemieke Haks Accounthouder Lariks</v>
          </cell>
          <cell r="D785">
            <v>10374</v>
          </cell>
          <cell r="E785" t="str">
            <v>Annemieke Haks Accounthouder Lariks</v>
          </cell>
        </row>
        <row r="786">
          <cell r="A786" t="str">
            <v>6430443800U</v>
          </cell>
          <cell r="B786">
            <v>10</v>
          </cell>
          <cell r="C786" t="str">
            <v>10323 Annelies Maarschalkerweerd Beleidsadv.onderw jeugd</v>
          </cell>
          <cell r="D786">
            <v>10323</v>
          </cell>
          <cell r="E786" t="str">
            <v>Annelies Maarschalkerweerd Beleidsadv.onderw jeugd</v>
          </cell>
        </row>
        <row r="787">
          <cell r="A787" t="str">
            <v>6430743800U</v>
          </cell>
          <cell r="B787">
            <v>10</v>
          </cell>
          <cell r="C787" t="str">
            <v>10323 Annelies Maarschalkerweerd Beleidsadv.onderw jeugd</v>
          </cell>
          <cell r="D787">
            <v>10323</v>
          </cell>
          <cell r="E787" t="str">
            <v>Annelies Maarschalkerweerd Beleidsadv.onderw jeugd</v>
          </cell>
        </row>
        <row r="788">
          <cell r="A788" t="str">
            <v>6430934110U</v>
          </cell>
          <cell r="B788">
            <v>10</v>
          </cell>
          <cell r="C788" t="str">
            <v>10370 Emel Aribas Leerlingenvervoer en TH Kinderopvang</v>
          </cell>
          <cell r="D788">
            <v>10370</v>
          </cell>
          <cell r="E788" t="str">
            <v>Emel Aribas Leerlingenvervoer en TH Kinderopvang</v>
          </cell>
        </row>
        <row r="789">
          <cell r="A789" t="str">
            <v>6430934201I</v>
          </cell>
          <cell r="B789">
            <v>10</v>
          </cell>
          <cell r="C789" t="str">
            <v>10370 Emel Aribas Leerlingenvervoer en TH Kinderopvang</v>
          </cell>
          <cell r="D789">
            <v>10370</v>
          </cell>
          <cell r="E789" t="str">
            <v>Emel Aribas Leerlingenvervoer en TH Kinderopvang</v>
          </cell>
        </row>
        <row r="790">
          <cell r="A790" t="str">
            <v>6430943200U</v>
          </cell>
          <cell r="B790">
            <v>10</v>
          </cell>
          <cell r="C790" t="str">
            <v>10370 Emel Aribas Leerlingenvervoer en TH Kinderopvang</v>
          </cell>
          <cell r="D790">
            <v>10370</v>
          </cell>
          <cell r="E790" t="str">
            <v>Emel Aribas Leerlingenvervoer en TH Kinderopvang</v>
          </cell>
        </row>
        <row r="791">
          <cell r="A791" t="str">
            <v>6510111000U</v>
          </cell>
          <cell r="B791">
            <v>10</v>
          </cell>
          <cell r="C791" t="str">
            <v>10203 Jeanet Meesen Financieel beheer</v>
          </cell>
          <cell r="D791">
            <v>10203</v>
          </cell>
          <cell r="E791" t="str">
            <v>Jeanet Meesen Financieel beheer</v>
          </cell>
        </row>
        <row r="792">
          <cell r="A792" t="str">
            <v>6510135100U</v>
          </cell>
          <cell r="B792">
            <v>10</v>
          </cell>
          <cell r="C792" t="str">
            <v>10447 Anita Wiersinga Teammanager sociaal domein</v>
          </cell>
          <cell r="D792">
            <v>10447</v>
          </cell>
          <cell r="E792" t="str">
            <v>Anita Wiersinga Teammanager sociaal domein</v>
          </cell>
        </row>
        <row r="793">
          <cell r="A793" t="str">
            <v>6510172224I</v>
          </cell>
          <cell r="B793">
            <v>10</v>
          </cell>
          <cell r="C793" t="str">
            <v>10203 Jeanet Meesen Financieel beheer</v>
          </cell>
          <cell r="D793">
            <v>10203</v>
          </cell>
          <cell r="E793" t="str">
            <v>Jeanet Meesen Financieel beheer</v>
          </cell>
        </row>
        <row r="794">
          <cell r="A794" t="str">
            <v>6510238000U</v>
          </cell>
          <cell r="B794">
            <v>10</v>
          </cell>
          <cell r="C794" t="str">
            <v>10320 Henriëtte Jansen Beleidsadviseur samenleving</v>
          </cell>
          <cell r="D794">
            <v>10320</v>
          </cell>
          <cell r="E794" t="str">
            <v>Henriëtte Jansen Beleidsadviseur samenleving</v>
          </cell>
        </row>
        <row r="795">
          <cell r="A795" t="str">
            <v>6510338000U</v>
          </cell>
          <cell r="B795">
            <v>10</v>
          </cell>
          <cell r="C795" t="str">
            <v>10320 Henriëtte Jansen Beleidsadviseur samenleving</v>
          </cell>
          <cell r="D795">
            <v>10320</v>
          </cell>
          <cell r="E795" t="str">
            <v>Henriëtte Jansen Beleidsadviseur samenleving</v>
          </cell>
        </row>
        <row r="796">
          <cell r="A796" t="str">
            <v>6510343100I</v>
          </cell>
          <cell r="B796">
            <v>10</v>
          </cell>
          <cell r="C796" t="str">
            <v>10320 Henriëtte Jansen Beleidsadviseur samenleving</v>
          </cell>
          <cell r="D796">
            <v>10320</v>
          </cell>
          <cell r="E796" t="str">
            <v>Henriëtte Jansen Beleidsadviseur samenleving</v>
          </cell>
        </row>
        <row r="797">
          <cell r="A797" t="str">
            <v>6510343800U</v>
          </cell>
          <cell r="B797">
            <v>10</v>
          </cell>
          <cell r="C797" t="str">
            <v>10320 Henriëtte Jansen Beleidsadviseur samenleving</v>
          </cell>
          <cell r="D797">
            <v>10320</v>
          </cell>
          <cell r="E797" t="str">
            <v>Henriëtte Jansen Beleidsadviseur samenleving</v>
          </cell>
        </row>
        <row r="798">
          <cell r="A798" t="str">
            <v>6510438000U</v>
          </cell>
          <cell r="B798">
            <v>10</v>
          </cell>
          <cell r="C798" t="str">
            <v>10320 Henriëtte Jansen Beleidsadviseur samenleving</v>
          </cell>
          <cell r="D798">
            <v>10320</v>
          </cell>
          <cell r="E798" t="str">
            <v>Henriëtte Jansen Beleidsadviseur samenleving</v>
          </cell>
        </row>
        <row r="799">
          <cell r="A799" t="str">
            <v>6510443100I</v>
          </cell>
          <cell r="B799">
            <v>10</v>
          </cell>
          <cell r="C799" t="str">
            <v>10320 Henriëtte Jansen Beleidsadviseur samenleving</v>
          </cell>
          <cell r="D799">
            <v>10320</v>
          </cell>
          <cell r="E799" t="str">
            <v>Henriëtte Jansen Beleidsadviseur samenleving</v>
          </cell>
        </row>
        <row r="800">
          <cell r="A800" t="str">
            <v>6510443603U</v>
          </cell>
          <cell r="B800">
            <v>10</v>
          </cell>
          <cell r="C800" t="str">
            <v>10320 Henriëtte Jansen Beleidsadviseur samenleving</v>
          </cell>
          <cell r="D800">
            <v>10320</v>
          </cell>
          <cell r="E800" t="str">
            <v>Henriëtte Jansen Beleidsadviseur samenleving</v>
          </cell>
        </row>
        <row r="801">
          <cell r="A801" t="str">
            <v>6510443800U</v>
          </cell>
          <cell r="B801">
            <v>10</v>
          </cell>
          <cell r="C801" t="str">
            <v>10320 Henriëtte Jansen Beleidsadviseur samenleving</v>
          </cell>
          <cell r="D801">
            <v>10320</v>
          </cell>
          <cell r="E801" t="str">
            <v>Henriëtte Jansen Beleidsadviseur samenleving</v>
          </cell>
        </row>
        <row r="802">
          <cell r="A802" t="str">
            <v>6510538000U</v>
          </cell>
          <cell r="B802">
            <v>10</v>
          </cell>
          <cell r="C802" t="str">
            <v>10320 Henriëtte Jansen Beleidsadviseur samenleving</v>
          </cell>
          <cell r="D802">
            <v>10320</v>
          </cell>
          <cell r="E802" t="str">
            <v>Henriëtte Jansen Beleidsadviseur samenleving</v>
          </cell>
        </row>
        <row r="803">
          <cell r="A803" t="str">
            <v>6510543800U</v>
          </cell>
          <cell r="B803">
            <v>10</v>
          </cell>
          <cell r="C803" t="str">
            <v>10320 Henriëtte Jansen Beleidsadviseur samenleving</v>
          </cell>
          <cell r="D803">
            <v>10320</v>
          </cell>
          <cell r="E803" t="str">
            <v>Henriëtte Jansen Beleidsadviseur samenleving</v>
          </cell>
        </row>
        <row r="804">
          <cell r="A804" t="str">
            <v>6510738000U</v>
          </cell>
          <cell r="B804">
            <v>10</v>
          </cell>
          <cell r="C804" t="str">
            <v>10464 Evelien van Assenbergh bel.adv. water klimaatadap.</v>
          </cell>
          <cell r="D804">
            <v>10464</v>
          </cell>
          <cell r="E804" t="str">
            <v>Evelien van Assenbergh bel.adv. water klimaatadap.</v>
          </cell>
        </row>
        <row r="805">
          <cell r="A805" t="str">
            <v>6510743100I</v>
          </cell>
          <cell r="B805">
            <v>10</v>
          </cell>
          <cell r="C805" t="str">
            <v>10464 Evelien van Assenbergh bel.adv. water klimaatadap.</v>
          </cell>
          <cell r="D805">
            <v>10464</v>
          </cell>
          <cell r="E805" t="str">
            <v>Evelien van Assenbergh bel.adv. water klimaatadap.</v>
          </cell>
        </row>
        <row r="806">
          <cell r="A806" t="str">
            <v>6520111000U</v>
          </cell>
          <cell r="B806">
            <v>10</v>
          </cell>
          <cell r="C806" t="str">
            <v>10203 Jeanet Meesen Financieel beheer</v>
          </cell>
          <cell r="D806">
            <v>10203</v>
          </cell>
          <cell r="E806" t="str">
            <v>Jeanet Meesen Financieel beheer</v>
          </cell>
        </row>
        <row r="807">
          <cell r="A807" t="str">
            <v>6520172224I</v>
          </cell>
          <cell r="B807">
            <v>10</v>
          </cell>
          <cell r="C807" t="str">
            <v>10203 Jeanet Meesen Financieel beheer</v>
          </cell>
          <cell r="D807">
            <v>10203</v>
          </cell>
          <cell r="E807" t="str">
            <v>Jeanet Meesen Financieel beheer</v>
          </cell>
        </row>
        <row r="808">
          <cell r="A808" t="str">
            <v>6520172224U</v>
          </cell>
          <cell r="B808">
            <v>10</v>
          </cell>
          <cell r="C808" t="str">
            <v>10203 Jeanet Meesen Financieel beheer</v>
          </cell>
          <cell r="D808">
            <v>10203</v>
          </cell>
          <cell r="E808" t="str">
            <v>Jeanet Meesen Financieel beheer</v>
          </cell>
        </row>
        <row r="809">
          <cell r="A809" t="str">
            <v>6520172225I</v>
          </cell>
          <cell r="B809">
            <v>10</v>
          </cell>
          <cell r="C809" t="str">
            <v>10203 Jeanet Meesen Financieel beheer</v>
          </cell>
          <cell r="D809">
            <v>10203</v>
          </cell>
          <cell r="E809" t="str">
            <v>Jeanet Meesen Financieel beheer</v>
          </cell>
        </row>
        <row r="810">
          <cell r="A810" t="str">
            <v>6520172225U</v>
          </cell>
          <cell r="B810">
            <v>10</v>
          </cell>
          <cell r="C810" t="str">
            <v>10203 Jeanet Meesen Financieel beheer</v>
          </cell>
          <cell r="D810">
            <v>10203</v>
          </cell>
          <cell r="E810" t="str">
            <v>Jeanet Meesen Financieel beheer</v>
          </cell>
        </row>
        <row r="811">
          <cell r="A811" t="str">
            <v>6520173000I</v>
          </cell>
          <cell r="B811">
            <v>10</v>
          </cell>
          <cell r="C811" t="str">
            <v>10190 Afschrijvingen, Stelposten, Verrekeningen, Tegenbk</v>
          </cell>
          <cell r="D811">
            <v>10190</v>
          </cell>
          <cell r="E811" t="str">
            <v>Afschrijvingen, Stelposten, Verrekeningen, Tegenbk</v>
          </cell>
        </row>
        <row r="812">
          <cell r="A812" t="str">
            <v>6520173000U</v>
          </cell>
          <cell r="B812">
            <v>10</v>
          </cell>
          <cell r="C812" t="str">
            <v>10190 Afschrijvingen, Stelposten, Verrekeningen, Tegenbk</v>
          </cell>
          <cell r="D812">
            <v>10190</v>
          </cell>
          <cell r="E812" t="str">
            <v>Afschrijvingen, Stelposten, Verrekeningen, Tegenbk</v>
          </cell>
        </row>
        <row r="813">
          <cell r="A813" t="str">
            <v>6520174000U</v>
          </cell>
          <cell r="B813">
            <v>10</v>
          </cell>
          <cell r="C813" t="str">
            <v>10203 Jeanet Meesen Financieel beheer</v>
          </cell>
          <cell r="D813">
            <v>10203</v>
          </cell>
          <cell r="E813" t="str">
            <v>Jeanet Meesen Financieel beheer</v>
          </cell>
        </row>
        <row r="814">
          <cell r="A814" t="str">
            <v>6520175000I</v>
          </cell>
          <cell r="B814">
            <v>10</v>
          </cell>
          <cell r="C814" t="str">
            <v>10190 Afschrijvingen, Stelposten, Verrekeningen, Tegenbk</v>
          </cell>
          <cell r="D814">
            <v>10190</v>
          </cell>
          <cell r="E814" t="str">
            <v>Afschrijvingen, Stelposten, Verrekeningen, Tegenbk</v>
          </cell>
        </row>
        <row r="815">
          <cell r="A815" t="str">
            <v>6520175000U</v>
          </cell>
          <cell r="B815">
            <v>10</v>
          </cell>
          <cell r="C815" t="str">
            <v>10190 Afschrijvingen, Stelposten, Verrekeningen, Tegenbk</v>
          </cell>
          <cell r="D815">
            <v>10190</v>
          </cell>
          <cell r="E815" t="str">
            <v>Afschrijvingen, Stelposten, Verrekeningen, Tegenbk</v>
          </cell>
        </row>
        <row r="816">
          <cell r="A816" t="str">
            <v>6520236001I</v>
          </cell>
          <cell r="B816">
            <v>10</v>
          </cell>
          <cell r="C816" t="str">
            <v>10450 Paul Visser Beheerder sportaccommodaties</v>
          </cell>
          <cell r="D816">
            <v>10450</v>
          </cell>
          <cell r="E816" t="str">
            <v>Paul Visser Beheerder sportaccommodaties</v>
          </cell>
        </row>
        <row r="817">
          <cell r="A817" t="str">
            <v>6520238000U</v>
          </cell>
          <cell r="B817">
            <v>10</v>
          </cell>
          <cell r="C817" t="str">
            <v>10450 Paul Visser Beheerder sportaccommodaties</v>
          </cell>
          <cell r="D817">
            <v>10450</v>
          </cell>
          <cell r="E817" t="str">
            <v>Paul Visser Beheerder sportaccommodaties</v>
          </cell>
        </row>
        <row r="818">
          <cell r="A818" t="str">
            <v>6520243108I</v>
          </cell>
          <cell r="B818">
            <v>10</v>
          </cell>
          <cell r="C818" t="str">
            <v>10257 Laura Toonen - Business controller</v>
          </cell>
          <cell r="D818">
            <v>10257</v>
          </cell>
          <cell r="E818" t="str">
            <v>Laura Toonen - Business controller</v>
          </cell>
        </row>
        <row r="819">
          <cell r="A819" t="str">
            <v>6520321000U</v>
          </cell>
          <cell r="B819">
            <v>10</v>
          </cell>
          <cell r="C819" t="str">
            <v>10422 Patrick van der Schatte Olivier Toez.houder onderh</v>
          </cell>
          <cell r="D819">
            <v>10422</v>
          </cell>
          <cell r="E819" t="str">
            <v>Patrick van der Schatte Olivier Toez.houder onderh</v>
          </cell>
        </row>
        <row r="820">
          <cell r="A820" t="str">
            <v>6520336000I</v>
          </cell>
          <cell r="B820">
            <v>10</v>
          </cell>
          <cell r="C820" t="str">
            <v>10447 Anita Wiersinga Teammanager sociaal domein</v>
          </cell>
          <cell r="D820">
            <v>10447</v>
          </cell>
          <cell r="E820" t="str">
            <v>Anita Wiersinga Teammanager sociaal domein</v>
          </cell>
        </row>
        <row r="821">
          <cell r="A821" t="str">
            <v>6520338005U</v>
          </cell>
          <cell r="B821">
            <v>10</v>
          </cell>
          <cell r="C821" t="str">
            <v>10422 Patrick van der Schatte Olivier Toez.houder onderh</v>
          </cell>
          <cell r="D821">
            <v>10422</v>
          </cell>
          <cell r="E821" t="str">
            <v>Patrick van der Schatte Olivier Toez.houder onderh</v>
          </cell>
        </row>
        <row r="822">
          <cell r="A822" t="str">
            <v>6520338007U</v>
          </cell>
          <cell r="B822">
            <v>10</v>
          </cell>
          <cell r="C822" t="str">
            <v>10422 Patrick van der Schatte Olivier Toez.houder onderh</v>
          </cell>
          <cell r="D822">
            <v>10422</v>
          </cell>
          <cell r="E822" t="str">
            <v>Patrick van der Schatte Olivier Toez.houder onderh</v>
          </cell>
        </row>
        <row r="823">
          <cell r="A823" t="str">
            <v>6520373000U</v>
          </cell>
          <cell r="B823">
            <v>10</v>
          </cell>
          <cell r="C823" t="str">
            <v>10190 Afschrijvingen, Stelposten, Verrekeningen, Tegenbk</v>
          </cell>
          <cell r="D823">
            <v>10190</v>
          </cell>
          <cell r="E823" t="str">
            <v>Afschrijvingen, Stelposten, Verrekeningen, Tegenbk</v>
          </cell>
        </row>
        <row r="824">
          <cell r="A824" t="str">
            <v>6522021000U</v>
          </cell>
          <cell r="B824">
            <v>10</v>
          </cell>
          <cell r="C824" t="str">
            <v>10403 Adriaan van Arkel Specialist gebouwen</v>
          </cell>
          <cell r="D824">
            <v>10403</v>
          </cell>
          <cell r="E824" t="str">
            <v>Adriaan van Arkel Specialist gebouwen</v>
          </cell>
        </row>
        <row r="825">
          <cell r="A825" t="str">
            <v>6522036000I</v>
          </cell>
          <cell r="B825">
            <v>10</v>
          </cell>
          <cell r="C825" t="str">
            <v>10320 Henriëtte Jansen Beleidsadviseur samenleving</v>
          </cell>
          <cell r="D825">
            <v>10320</v>
          </cell>
          <cell r="E825" t="str">
            <v>Henriëtte Jansen Beleidsadviseur samenleving</v>
          </cell>
        </row>
        <row r="826">
          <cell r="A826" t="str">
            <v>6522038000I</v>
          </cell>
          <cell r="B826">
            <v>10</v>
          </cell>
          <cell r="C826" t="str">
            <v>10320 Henriëtte Jansen Beleidsadviseur samenleving</v>
          </cell>
          <cell r="D826">
            <v>10320</v>
          </cell>
          <cell r="E826" t="str">
            <v>Henriëtte Jansen Beleidsadviseur samenleving</v>
          </cell>
        </row>
        <row r="827">
          <cell r="A827" t="str">
            <v>6522038000U</v>
          </cell>
          <cell r="B827">
            <v>10</v>
          </cell>
          <cell r="C827" t="str">
            <v>10320 Henriëtte Jansen Beleidsadviseur samenleving</v>
          </cell>
          <cell r="D827">
            <v>10320</v>
          </cell>
          <cell r="E827" t="str">
            <v>Henriëtte Jansen Beleidsadviseur samenleving</v>
          </cell>
        </row>
        <row r="828">
          <cell r="A828" t="str">
            <v>6522038011U</v>
          </cell>
          <cell r="B828">
            <v>10</v>
          </cell>
          <cell r="C828" t="str">
            <v>10251 Henriette Wulfsen medew. schade en verzekeringen</v>
          </cell>
          <cell r="D828">
            <v>10251</v>
          </cell>
          <cell r="E828" t="str">
            <v>Henriette Wulfsen medew. schade en verzekeringen</v>
          </cell>
        </row>
        <row r="829">
          <cell r="A829" t="str">
            <v>6522038999U</v>
          </cell>
          <cell r="B829">
            <v>10</v>
          </cell>
          <cell r="C829" t="str">
            <v>10190 Afschrijvingen, Stelposten, Verrekeningen, Tegenbk</v>
          </cell>
          <cell r="D829">
            <v>10190</v>
          </cell>
          <cell r="E829" t="str">
            <v>Afschrijvingen, Stelposten, Verrekeningen, Tegenbk</v>
          </cell>
        </row>
        <row r="830">
          <cell r="A830" t="str">
            <v>6522043601U</v>
          </cell>
          <cell r="B830">
            <v>10</v>
          </cell>
          <cell r="C830" t="str">
            <v>10320 Henriëtte Jansen Beleidsadviseur samenleving</v>
          </cell>
          <cell r="D830">
            <v>10320</v>
          </cell>
          <cell r="E830" t="str">
            <v>Henriëtte Jansen Beleidsadviseur samenleving</v>
          </cell>
        </row>
        <row r="831">
          <cell r="A831" t="str">
            <v>6522043800U</v>
          </cell>
          <cell r="B831">
            <v>10</v>
          </cell>
          <cell r="C831" t="str">
            <v>10320 Henriëtte Jansen Beleidsadviseur samenleving</v>
          </cell>
          <cell r="D831">
            <v>10320</v>
          </cell>
          <cell r="E831" t="str">
            <v>Henriëtte Jansen Beleidsadviseur samenleving</v>
          </cell>
        </row>
        <row r="832">
          <cell r="A832" t="str">
            <v>6522136000I</v>
          </cell>
          <cell r="B832">
            <v>10</v>
          </cell>
          <cell r="C832" t="str">
            <v>10403 Adriaan van Arkel Specialist gebouwen</v>
          </cell>
          <cell r="D832">
            <v>10403</v>
          </cell>
          <cell r="E832" t="str">
            <v>Adriaan van Arkel Specialist gebouwen</v>
          </cell>
        </row>
        <row r="833">
          <cell r="A833" t="str">
            <v>6522136001I</v>
          </cell>
          <cell r="B833">
            <v>10</v>
          </cell>
          <cell r="C833" t="str">
            <v>10403 Adriaan van Arkel Specialist gebouwen</v>
          </cell>
          <cell r="D833">
            <v>10403</v>
          </cell>
          <cell r="E833" t="str">
            <v>Adriaan van Arkel Specialist gebouwen</v>
          </cell>
        </row>
        <row r="834">
          <cell r="A834" t="str">
            <v>6522138005I</v>
          </cell>
          <cell r="B834">
            <v>10</v>
          </cell>
          <cell r="C834" t="str">
            <v>10403 Adriaan van Arkel Specialist gebouwen</v>
          </cell>
          <cell r="D834">
            <v>10403</v>
          </cell>
          <cell r="E834" t="str">
            <v>Adriaan van Arkel Specialist gebouwen</v>
          </cell>
        </row>
        <row r="835">
          <cell r="A835" t="str">
            <v>6522138005U</v>
          </cell>
          <cell r="B835">
            <v>10</v>
          </cell>
          <cell r="C835" t="str">
            <v>10403 Adriaan van Arkel Specialist gebouwen</v>
          </cell>
          <cell r="D835">
            <v>10403</v>
          </cell>
          <cell r="E835" t="str">
            <v>Adriaan van Arkel Specialist gebouwen</v>
          </cell>
        </row>
        <row r="836">
          <cell r="A836" t="str">
            <v>6522321000U</v>
          </cell>
          <cell r="B836">
            <v>10</v>
          </cell>
          <cell r="C836" t="str">
            <v>10403 Adriaan van Arkel Specialist gebouwen</v>
          </cell>
          <cell r="D836">
            <v>10403</v>
          </cell>
          <cell r="E836" t="str">
            <v>Adriaan van Arkel Specialist gebouwen</v>
          </cell>
        </row>
        <row r="837">
          <cell r="A837" t="str">
            <v>6522336001I</v>
          </cell>
          <cell r="B837">
            <v>10</v>
          </cell>
          <cell r="C837" t="str">
            <v>10450 Paul Visser Beheerder sportaccommodaties</v>
          </cell>
          <cell r="D837">
            <v>10450</v>
          </cell>
          <cell r="E837" t="str">
            <v>Paul Visser Beheerder sportaccommodaties</v>
          </cell>
        </row>
        <row r="838">
          <cell r="A838" t="str">
            <v>6522338003I</v>
          </cell>
          <cell r="B838">
            <v>10</v>
          </cell>
          <cell r="C838" t="str">
            <v>10470 Hassan Elhour Coördinator vastgoed</v>
          </cell>
          <cell r="D838">
            <v>10470</v>
          </cell>
          <cell r="E838" t="str">
            <v>Hassan Elhour Coördinator vastgoed</v>
          </cell>
        </row>
        <row r="839">
          <cell r="A839" t="str">
            <v>6522338003U</v>
          </cell>
          <cell r="B839">
            <v>10</v>
          </cell>
          <cell r="C839" t="str">
            <v>10470 Hassan Elhour Coördinator vastgoed</v>
          </cell>
          <cell r="D839">
            <v>10470</v>
          </cell>
          <cell r="E839" t="str">
            <v>Hassan Elhour Coördinator vastgoed</v>
          </cell>
        </row>
        <row r="840">
          <cell r="A840" t="str">
            <v>6522338005U</v>
          </cell>
          <cell r="B840">
            <v>10</v>
          </cell>
          <cell r="C840" t="str">
            <v>10403 Adriaan van Arkel Specialist gebouwen</v>
          </cell>
          <cell r="D840">
            <v>10403</v>
          </cell>
          <cell r="E840" t="str">
            <v>Adriaan van Arkel Specialist gebouwen</v>
          </cell>
        </row>
        <row r="841">
          <cell r="A841" t="str">
            <v>6522338007U</v>
          </cell>
          <cell r="B841">
            <v>10</v>
          </cell>
          <cell r="C841" t="str">
            <v>10403 Adriaan van Arkel Specialist gebouwen</v>
          </cell>
          <cell r="D841">
            <v>10403</v>
          </cell>
          <cell r="E841" t="str">
            <v>Adriaan van Arkel Specialist gebouwen</v>
          </cell>
        </row>
        <row r="842">
          <cell r="A842" t="str">
            <v>6522338008U</v>
          </cell>
          <cell r="B842">
            <v>10</v>
          </cell>
          <cell r="C842" t="str">
            <v>10450 Paul Visser Beheerder sportaccommodaties</v>
          </cell>
          <cell r="D842">
            <v>10450</v>
          </cell>
          <cell r="E842" t="str">
            <v>Paul Visser Beheerder sportaccommodaties</v>
          </cell>
        </row>
        <row r="843">
          <cell r="A843" t="str">
            <v>6522338011U</v>
          </cell>
          <cell r="B843">
            <v>10</v>
          </cell>
          <cell r="C843" t="str">
            <v>10251 Henriette Wulfsen medew. schade en verzekeringen</v>
          </cell>
          <cell r="D843">
            <v>10251</v>
          </cell>
          <cell r="E843" t="str">
            <v>Henriette Wulfsen medew. schade en verzekeringen</v>
          </cell>
        </row>
        <row r="844">
          <cell r="A844" t="str">
            <v>6522421000U</v>
          </cell>
          <cell r="B844">
            <v>10</v>
          </cell>
          <cell r="C844" t="str">
            <v>10403 Adriaan van Arkel Specialist gebouwen</v>
          </cell>
          <cell r="D844">
            <v>10403</v>
          </cell>
          <cell r="E844" t="str">
            <v>Adriaan van Arkel Specialist gebouwen</v>
          </cell>
        </row>
        <row r="845">
          <cell r="A845" t="str">
            <v>6522436001I</v>
          </cell>
          <cell r="B845">
            <v>10</v>
          </cell>
          <cell r="C845" t="str">
            <v>10450 Paul Visser Beheerder sportaccommodaties</v>
          </cell>
          <cell r="D845">
            <v>10450</v>
          </cell>
          <cell r="E845" t="str">
            <v>Paul Visser Beheerder sportaccommodaties</v>
          </cell>
        </row>
        <row r="846">
          <cell r="A846" t="str">
            <v>6522438005U</v>
          </cell>
          <cell r="B846">
            <v>10</v>
          </cell>
          <cell r="C846" t="str">
            <v>10403 Adriaan van Arkel Specialist gebouwen</v>
          </cell>
          <cell r="D846">
            <v>10403</v>
          </cell>
          <cell r="E846" t="str">
            <v>Adriaan van Arkel Specialist gebouwen</v>
          </cell>
        </row>
        <row r="847">
          <cell r="A847" t="str">
            <v>6522438007U</v>
          </cell>
          <cell r="B847">
            <v>10</v>
          </cell>
          <cell r="C847" t="str">
            <v>10403 Adriaan van Arkel Specialist gebouwen</v>
          </cell>
          <cell r="D847">
            <v>10403</v>
          </cell>
          <cell r="E847" t="str">
            <v>Adriaan van Arkel Specialist gebouwen</v>
          </cell>
        </row>
        <row r="848">
          <cell r="A848" t="str">
            <v>6522438008U</v>
          </cell>
          <cell r="B848">
            <v>10</v>
          </cell>
          <cell r="C848" t="str">
            <v>10450 Paul Visser Beheerder sportaccommodaties</v>
          </cell>
          <cell r="D848">
            <v>10450</v>
          </cell>
          <cell r="E848" t="str">
            <v>Paul Visser Beheerder sportaccommodaties</v>
          </cell>
        </row>
        <row r="849">
          <cell r="A849" t="str">
            <v>6522438011U</v>
          </cell>
          <cell r="B849">
            <v>10</v>
          </cell>
          <cell r="C849" t="str">
            <v>10251 Henriette Wulfsen medew. schade en verzekeringen</v>
          </cell>
          <cell r="D849">
            <v>10251</v>
          </cell>
          <cell r="E849" t="str">
            <v>Henriette Wulfsen medew. schade en verzekeringen</v>
          </cell>
        </row>
        <row r="850">
          <cell r="A850" t="str">
            <v>6522521000U</v>
          </cell>
          <cell r="B850">
            <v>10</v>
          </cell>
          <cell r="C850" t="str">
            <v>10403 Adriaan van Arkel Specialist gebouwen</v>
          </cell>
          <cell r="D850">
            <v>10403</v>
          </cell>
          <cell r="E850" t="str">
            <v>Adriaan van Arkel Specialist gebouwen</v>
          </cell>
        </row>
        <row r="851">
          <cell r="A851" t="str">
            <v>6522536001I</v>
          </cell>
          <cell r="B851">
            <v>10</v>
          </cell>
          <cell r="C851" t="str">
            <v>10450 Paul Visser Beheerder sportaccommodaties</v>
          </cell>
          <cell r="D851">
            <v>10450</v>
          </cell>
          <cell r="E851" t="str">
            <v>Paul Visser Beheerder sportaccommodaties</v>
          </cell>
        </row>
        <row r="852">
          <cell r="A852" t="str">
            <v>6522538000U</v>
          </cell>
          <cell r="B852">
            <v>10</v>
          </cell>
          <cell r="C852" t="str">
            <v>10403 Adriaan van Arkel Specialist gebouwen</v>
          </cell>
          <cell r="D852">
            <v>10403</v>
          </cell>
          <cell r="E852" t="str">
            <v>Adriaan van Arkel Specialist gebouwen</v>
          </cell>
        </row>
        <row r="853">
          <cell r="A853" t="str">
            <v>6522538003U</v>
          </cell>
          <cell r="B853">
            <v>10</v>
          </cell>
          <cell r="C853" t="str">
            <v>10470 Hassan Elhour Coördinator vastgoed</v>
          </cell>
          <cell r="D853">
            <v>10470</v>
          </cell>
          <cell r="E853" t="str">
            <v>Hassan Elhour Coördinator vastgoed</v>
          </cell>
        </row>
        <row r="854">
          <cell r="A854" t="str">
            <v>6522538005I</v>
          </cell>
          <cell r="B854">
            <v>10</v>
          </cell>
          <cell r="C854" t="str">
            <v>10470 Hassan Elhour Coördinator vastgoed</v>
          </cell>
          <cell r="D854">
            <v>10470</v>
          </cell>
          <cell r="E854" t="str">
            <v>Hassan Elhour Coördinator vastgoed</v>
          </cell>
        </row>
        <row r="855">
          <cell r="A855" t="str">
            <v>6522538005U</v>
          </cell>
          <cell r="B855">
            <v>10</v>
          </cell>
          <cell r="C855" t="str">
            <v>10470 Hassan Elhour Coördinator vastgoed</v>
          </cell>
          <cell r="D855">
            <v>10470</v>
          </cell>
          <cell r="E855" t="str">
            <v>Hassan Elhour Coördinator vastgoed</v>
          </cell>
        </row>
        <row r="856">
          <cell r="A856" t="str">
            <v>6522538007U</v>
          </cell>
          <cell r="B856">
            <v>10</v>
          </cell>
          <cell r="C856" t="str">
            <v>10403 Adriaan van Arkel Specialist gebouwen</v>
          </cell>
          <cell r="D856">
            <v>10403</v>
          </cell>
          <cell r="E856" t="str">
            <v>Adriaan van Arkel Specialist gebouwen</v>
          </cell>
        </row>
        <row r="857">
          <cell r="A857" t="str">
            <v>6522538008U</v>
          </cell>
          <cell r="B857">
            <v>10</v>
          </cell>
          <cell r="C857" t="str">
            <v>10450 Paul Visser Beheerder sportaccommodaties</v>
          </cell>
          <cell r="D857">
            <v>10450</v>
          </cell>
          <cell r="E857" t="str">
            <v>Paul Visser Beheerder sportaccommodaties</v>
          </cell>
        </row>
        <row r="858">
          <cell r="A858" t="str">
            <v>6522538011U</v>
          </cell>
          <cell r="B858">
            <v>10</v>
          </cell>
          <cell r="C858" t="str">
            <v>10251 Henriette Wulfsen medew. schade en verzekeringen</v>
          </cell>
          <cell r="D858">
            <v>10251</v>
          </cell>
          <cell r="E858" t="str">
            <v>Henriette Wulfsen medew. schade en verzekeringen</v>
          </cell>
        </row>
        <row r="859">
          <cell r="A859" t="str">
            <v>6522572224I</v>
          </cell>
          <cell r="B859">
            <v>10</v>
          </cell>
          <cell r="C859" t="str">
            <v>10203 Jeanet Meesen Financieel beheer</v>
          </cell>
          <cell r="D859">
            <v>10203</v>
          </cell>
          <cell r="E859" t="str">
            <v>Jeanet Meesen Financieel beheer</v>
          </cell>
        </row>
        <row r="860">
          <cell r="A860" t="str">
            <v>6522572224U</v>
          </cell>
          <cell r="B860">
            <v>10</v>
          </cell>
          <cell r="C860" t="str">
            <v>10203 Jeanet Meesen Financieel beheer</v>
          </cell>
          <cell r="D860">
            <v>10203</v>
          </cell>
          <cell r="E860" t="str">
            <v>Jeanet Meesen Financieel beheer</v>
          </cell>
        </row>
        <row r="861">
          <cell r="A861" t="str">
            <v>6522621000U</v>
          </cell>
          <cell r="B861">
            <v>10</v>
          </cell>
          <cell r="C861" t="str">
            <v>10403 Adriaan van Arkel Specialist gebouwen</v>
          </cell>
          <cell r="D861">
            <v>10403</v>
          </cell>
          <cell r="E861" t="str">
            <v>Adriaan van Arkel Specialist gebouwen</v>
          </cell>
        </row>
        <row r="862">
          <cell r="A862" t="str">
            <v>6522636001I</v>
          </cell>
          <cell r="B862">
            <v>10</v>
          </cell>
          <cell r="C862" t="str">
            <v>10450 Paul Visser Beheerder sportaccommodaties</v>
          </cell>
          <cell r="D862">
            <v>10450</v>
          </cell>
          <cell r="E862" t="str">
            <v>Paul Visser Beheerder sportaccommodaties</v>
          </cell>
        </row>
        <row r="863">
          <cell r="A863" t="str">
            <v>6522638005I</v>
          </cell>
          <cell r="B863">
            <v>10</v>
          </cell>
          <cell r="C863" t="str">
            <v>10403 Adriaan van Arkel Specialist gebouwen</v>
          </cell>
          <cell r="D863">
            <v>10403</v>
          </cell>
          <cell r="E863" t="str">
            <v>Adriaan van Arkel Specialist gebouwen</v>
          </cell>
        </row>
        <row r="864">
          <cell r="A864" t="str">
            <v>6522638005U</v>
          </cell>
          <cell r="B864">
            <v>10</v>
          </cell>
          <cell r="C864" t="str">
            <v>10403 Adriaan van Arkel Specialist gebouwen</v>
          </cell>
          <cell r="D864">
            <v>10403</v>
          </cell>
          <cell r="E864" t="str">
            <v>Adriaan van Arkel Specialist gebouwen</v>
          </cell>
        </row>
        <row r="865">
          <cell r="A865" t="str">
            <v>6522638007U</v>
          </cell>
          <cell r="B865">
            <v>10</v>
          </cell>
          <cell r="C865" t="str">
            <v>10403 Adriaan van Arkel Specialist gebouwen</v>
          </cell>
          <cell r="D865">
            <v>10403</v>
          </cell>
          <cell r="E865" t="str">
            <v>Adriaan van Arkel Specialist gebouwen</v>
          </cell>
        </row>
        <row r="866">
          <cell r="A866" t="str">
            <v>6522638008U</v>
          </cell>
          <cell r="B866">
            <v>10</v>
          </cell>
          <cell r="C866" t="str">
            <v>10450 Paul Visser Beheerder sportaccommodaties</v>
          </cell>
          <cell r="D866">
            <v>10450</v>
          </cell>
          <cell r="E866" t="str">
            <v>Paul Visser Beheerder sportaccommodaties</v>
          </cell>
        </row>
        <row r="867">
          <cell r="A867" t="str">
            <v>6522638009U</v>
          </cell>
          <cell r="B867">
            <v>10</v>
          </cell>
          <cell r="C867" t="str">
            <v>10403 Adriaan van Arkel Specialist gebouwen</v>
          </cell>
          <cell r="D867">
            <v>10403</v>
          </cell>
          <cell r="E867" t="str">
            <v>Adriaan van Arkel Specialist gebouwen</v>
          </cell>
        </row>
        <row r="868">
          <cell r="A868" t="str">
            <v>6522638011U</v>
          </cell>
          <cell r="B868">
            <v>10</v>
          </cell>
          <cell r="C868" t="str">
            <v>10251 Henriette Wulfsen medew. schade en verzekeringen</v>
          </cell>
          <cell r="D868">
            <v>10251</v>
          </cell>
          <cell r="E868" t="str">
            <v>Henriette Wulfsen medew. schade en verzekeringen</v>
          </cell>
        </row>
        <row r="869">
          <cell r="A869" t="str">
            <v>6522638999U</v>
          </cell>
          <cell r="B869">
            <v>10</v>
          </cell>
          <cell r="C869" t="str">
            <v>10190 Afschrijvingen, Stelposten, Verrekeningen, Tegenbk</v>
          </cell>
          <cell r="D869">
            <v>10190</v>
          </cell>
          <cell r="E869" t="str">
            <v>Afschrijvingen, Stelposten, Verrekeningen, Tegenbk</v>
          </cell>
        </row>
        <row r="870">
          <cell r="A870" t="str">
            <v>6522821000U</v>
          </cell>
          <cell r="B870">
            <v>10</v>
          </cell>
          <cell r="C870" t="str">
            <v>10403 Adriaan van Arkel Specialist gebouwen</v>
          </cell>
          <cell r="D870">
            <v>10403</v>
          </cell>
          <cell r="E870" t="str">
            <v>Adriaan van Arkel Specialist gebouwen</v>
          </cell>
        </row>
        <row r="871">
          <cell r="A871" t="str">
            <v>6522836001I</v>
          </cell>
          <cell r="B871">
            <v>10</v>
          </cell>
          <cell r="C871" t="str">
            <v>10450 Paul Visser Beheerder sportaccommodaties</v>
          </cell>
          <cell r="D871">
            <v>10450</v>
          </cell>
          <cell r="E871" t="str">
            <v>Paul Visser Beheerder sportaccommodaties</v>
          </cell>
        </row>
        <row r="872">
          <cell r="A872" t="str">
            <v>6522838005U</v>
          </cell>
          <cell r="B872">
            <v>10</v>
          </cell>
          <cell r="C872" t="str">
            <v>10403 Adriaan van Arkel Specialist gebouwen</v>
          </cell>
          <cell r="D872">
            <v>10403</v>
          </cell>
          <cell r="E872" t="str">
            <v>Adriaan van Arkel Specialist gebouwen</v>
          </cell>
        </row>
        <row r="873">
          <cell r="A873" t="str">
            <v>6522838007U</v>
          </cell>
          <cell r="B873">
            <v>10</v>
          </cell>
          <cell r="C873" t="str">
            <v>10403 Adriaan van Arkel Specialist gebouwen</v>
          </cell>
          <cell r="D873">
            <v>10403</v>
          </cell>
          <cell r="E873" t="str">
            <v>Adriaan van Arkel Specialist gebouwen</v>
          </cell>
        </row>
        <row r="874">
          <cell r="A874" t="str">
            <v>6522838008U</v>
          </cell>
          <cell r="B874">
            <v>10</v>
          </cell>
          <cell r="C874" t="str">
            <v>10450 Paul Visser Beheerder sportaccommodaties</v>
          </cell>
          <cell r="D874">
            <v>10450</v>
          </cell>
          <cell r="E874" t="str">
            <v>Paul Visser Beheerder sportaccommodaties</v>
          </cell>
        </row>
        <row r="875">
          <cell r="A875" t="str">
            <v>6522838009U</v>
          </cell>
          <cell r="B875">
            <v>10</v>
          </cell>
          <cell r="C875" t="str">
            <v>10403 Adriaan van Arkel Specialist gebouwen</v>
          </cell>
          <cell r="D875">
            <v>10403</v>
          </cell>
          <cell r="E875" t="str">
            <v>Adriaan van Arkel Specialist gebouwen</v>
          </cell>
        </row>
        <row r="876">
          <cell r="A876" t="str">
            <v>6522838011U</v>
          </cell>
          <cell r="B876">
            <v>10</v>
          </cell>
          <cell r="C876" t="str">
            <v>10251 Henriette Wulfsen medew. schade en verzekeringen</v>
          </cell>
          <cell r="D876">
            <v>10251</v>
          </cell>
          <cell r="E876" t="str">
            <v>Henriette Wulfsen medew. schade en verzekeringen</v>
          </cell>
        </row>
        <row r="877">
          <cell r="A877" t="str">
            <v>6523021000U</v>
          </cell>
          <cell r="B877">
            <v>10</v>
          </cell>
          <cell r="C877" t="str">
            <v>10403 Adriaan van Arkel Specialist gebouwen</v>
          </cell>
          <cell r="D877">
            <v>10403</v>
          </cell>
          <cell r="E877" t="str">
            <v>Adriaan van Arkel Specialist gebouwen</v>
          </cell>
        </row>
        <row r="878">
          <cell r="A878" t="str">
            <v>6523035100U</v>
          </cell>
          <cell r="B878">
            <v>10</v>
          </cell>
          <cell r="C878" t="str">
            <v>10447 Anita Wiersinga Teammanager sociaal domein</v>
          </cell>
          <cell r="D878">
            <v>10447</v>
          </cell>
          <cell r="E878" t="str">
            <v>Anita Wiersinga Teammanager sociaal domein</v>
          </cell>
        </row>
        <row r="879">
          <cell r="A879" t="str">
            <v>6523036000I</v>
          </cell>
          <cell r="B879">
            <v>10</v>
          </cell>
          <cell r="C879" t="str">
            <v>10450 Paul Visser Beheerder sportaccommodaties</v>
          </cell>
          <cell r="D879">
            <v>10450</v>
          </cell>
          <cell r="E879" t="str">
            <v>Paul Visser Beheerder sportaccommodaties</v>
          </cell>
        </row>
        <row r="880">
          <cell r="A880" t="str">
            <v>6523036001I</v>
          </cell>
          <cell r="B880">
            <v>10</v>
          </cell>
          <cell r="C880" t="str">
            <v>10450 Paul Visser Beheerder sportaccommodaties</v>
          </cell>
          <cell r="D880">
            <v>10450</v>
          </cell>
          <cell r="E880" t="str">
            <v>Paul Visser Beheerder sportaccommodaties</v>
          </cell>
        </row>
        <row r="881">
          <cell r="A881" t="str">
            <v>6523038005I</v>
          </cell>
          <cell r="B881">
            <v>10</v>
          </cell>
          <cell r="C881" t="str">
            <v>10403 Adriaan van Arkel Specialist gebouwen</v>
          </cell>
          <cell r="D881">
            <v>10403</v>
          </cell>
          <cell r="E881" t="str">
            <v>Adriaan van Arkel Specialist gebouwen</v>
          </cell>
        </row>
        <row r="882">
          <cell r="A882" t="str">
            <v>6523038005U</v>
          </cell>
          <cell r="B882">
            <v>10</v>
          </cell>
          <cell r="C882" t="str">
            <v>10403 Adriaan van Arkel Specialist gebouwen</v>
          </cell>
          <cell r="D882">
            <v>10403</v>
          </cell>
          <cell r="E882" t="str">
            <v>Adriaan van Arkel Specialist gebouwen</v>
          </cell>
        </row>
        <row r="883">
          <cell r="A883" t="str">
            <v>6523038007U</v>
          </cell>
          <cell r="B883">
            <v>10</v>
          </cell>
          <cell r="C883" t="str">
            <v>10403 Adriaan van Arkel Specialist gebouwen</v>
          </cell>
          <cell r="D883">
            <v>10403</v>
          </cell>
          <cell r="E883" t="str">
            <v>Adriaan van Arkel Specialist gebouwen</v>
          </cell>
        </row>
        <row r="884">
          <cell r="A884" t="str">
            <v>6523038008U</v>
          </cell>
          <cell r="B884">
            <v>10</v>
          </cell>
          <cell r="C884" t="str">
            <v>10450 Paul Visser Beheerder sportaccommodaties</v>
          </cell>
          <cell r="D884">
            <v>10450</v>
          </cell>
          <cell r="E884" t="str">
            <v>Paul Visser Beheerder sportaccommodaties</v>
          </cell>
        </row>
        <row r="885">
          <cell r="A885" t="str">
            <v>6523038009U</v>
          </cell>
          <cell r="B885">
            <v>10</v>
          </cell>
          <cell r="C885" t="str">
            <v>10403 Adriaan van Arkel Specialist gebouwen</v>
          </cell>
          <cell r="D885">
            <v>10403</v>
          </cell>
          <cell r="E885" t="str">
            <v>Adriaan van Arkel Specialist gebouwen</v>
          </cell>
        </row>
        <row r="886">
          <cell r="A886" t="str">
            <v>6523038011U</v>
          </cell>
          <cell r="B886">
            <v>10</v>
          </cell>
          <cell r="C886" t="str">
            <v>10251 Henriette Wulfsen medew. schade en verzekeringen</v>
          </cell>
          <cell r="D886">
            <v>10251</v>
          </cell>
          <cell r="E886" t="str">
            <v>Henriette Wulfsen medew. schade en verzekeringen</v>
          </cell>
        </row>
        <row r="887">
          <cell r="A887" t="str">
            <v>6523038115U</v>
          </cell>
          <cell r="B887">
            <v>10</v>
          </cell>
          <cell r="C887" t="str">
            <v>10474 Mark ter Bals - Kwartiermaker De Nieuwe Korf</v>
          </cell>
          <cell r="D887">
            <v>10474</v>
          </cell>
          <cell r="E887" t="str">
            <v>Mark ter Bals - Kwartiermaker De Nieuwe Korf</v>
          </cell>
        </row>
        <row r="888">
          <cell r="A888" t="str">
            <v>6530111000U</v>
          </cell>
          <cell r="B888">
            <v>10</v>
          </cell>
          <cell r="C888" t="str">
            <v>10203 Jeanet Meesen Financieel beheer</v>
          </cell>
          <cell r="D888">
            <v>10203</v>
          </cell>
          <cell r="E888" t="str">
            <v>Jeanet Meesen Financieel beheer</v>
          </cell>
        </row>
        <row r="889">
          <cell r="A889" t="str">
            <v>6530135100U</v>
          </cell>
          <cell r="B889">
            <v>10</v>
          </cell>
          <cell r="C889" t="str">
            <v>10447 Anita Wiersinga Teammanager sociaal domein</v>
          </cell>
          <cell r="D889">
            <v>10447</v>
          </cell>
          <cell r="E889" t="str">
            <v>Anita Wiersinga Teammanager sociaal domein</v>
          </cell>
        </row>
        <row r="890">
          <cell r="A890" t="str">
            <v>6530172224I</v>
          </cell>
          <cell r="B890">
            <v>10</v>
          </cell>
          <cell r="C890" t="str">
            <v>10203 Jeanet Meesen Financieel beheer</v>
          </cell>
          <cell r="D890">
            <v>10203</v>
          </cell>
          <cell r="E890" t="str">
            <v>Jeanet Meesen Financieel beheer</v>
          </cell>
        </row>
        <row r="891">
          <cell r="A891" t="str">
            <v>6530172224U</v>
          </cell>
          <cell r="B891">
            <v>10</v>
          </cell>
          <cell r="C891" t="str">
            <v>10203 Jeanet Meesen Financieel beheer</v>
          </cell>
          <cell r="D891">
            <v>10203</v>
          </cell>
          <cell r="E891" t="str">
            <v>Jeanet Meesen Financieel beheer</v>
          </cell>
        </row>
        <row r="892">
          <cell r="A892" t="str">
            <v>6530173000I</v>
          </cell>
          <cell r="B892">
            <v>10</v>
          </cell>
          <cell r="C892" t="str">
            <v>10190 Afschrijvingen, Stelposten, Verrekeningen, Tegenbk</v>
          </cell>
          <cell r="D892">
            <v>10190</v>
          </cell>
          <cell r="E892" t="str">
            <v>Afschrijvingen, Stelposten, Verrekeningen, Tegenbk</v>
          </cell>
        </row>
        <row r="893">
          <cell r="A893" t="str">
            <v>6530173000U</v>
          </cell>
          <cell r="B893">
            <v>10</v>
          </cell>
          <cell r="C893" t="str">
            <v>10190 Afschrijvingen, Stelposten, Verrekeningen, Tegenbk</v>
          </cell>
          <cell r="D893">
            <v>10190</v>
          </cell>
          <cell r="E893" t="str">
            <v>Afschrijvingen, Stelposten, Verrekeningen, Tegenbk</v>
          </cell>
        </row>
        <row r="894">
          <cell r="A894" t="str">
            <v>6530174000U</v>
          </cell>
          <cell r="B894">
            <v>10</v>
          </cell>
          <cell r="C894" t="str">
            <v>10203 Jeanet Meesen Financieel beheer</v>
          </cell>
          <cell r="D894">
            <v>10203</v>
          </cell>
          <cell r="E894" t="str">
            <v>Jeanet Meesen Financieel beheer</v>
          </cell>
        </row>
        <row r="895">
          <cell r="A895" t="str">
            <v>6530238000U</v>
          </cell>
          <cell r="B895">
            <v>10</v>
          </cell>
          <cell r="C895" t="str">
            <v>10353 Krista Wassenburg Beleidsmedewerker Soc. Domein</v>
          </cell>
          <cell r="D895">
            <v>10353</v>
          </cell>
          <cell r="E895" t="str">
            <v>Krista Wassenburg Beleidsmedewerker Soc. Domein</v>
          </cell>
        </row>
        <row r="896">
          <cell r="A896" t="str">
            <v>6530243601U</v>
          </cell>
          <cell r="B896">
            <v>10</v>
          </cell>
          <cell r="C896" t="str">
            <v>10353 Krista Wassenburg Beleidsmedewerker Soc. Domein</v>
          </cell>
          <cell r="D896">
            <v>10353</v>
          </cell>
          <cell r="E896" t="str">
            <v>Krista Wassenburg Beleidsmedewerker Soc. Domein</v>
          </cell>
        </row>
        <row r="897">
          <cell r="A897" t="str">
            <v>6530343800U</v>
          </cell>
          <cell r="B897">
            <v>10</v>
          </cell>
          <cell r="C897" t="str">
            <v>10353 Krista Wassenburg Beleidsmedewerker Soc. Domein</v>
          </cell>
          <cell r="D897">
            <v>10353</v>
          </cell>
          <cell r="E897" t="str">
            <v>Krista Wassenburg Beleidsmedewerker Soc. Domein</v>
          </cell>
        </row>
        <row r="898">
          <cell r="A898" t="str">
            <v>6530443601I</v>
          </cell>
          <cell r="B898">
            <v>10</v>
          </cell>
          <cell r="C898" t="str">
            <v>10353 Krista Wassenburg Beleidsmedewerker Soc. Domein</v>
          </cell>
          <cell r="D898">
            <v>10353</v>
          </cell>
          <cell r="E898" t="str">
            <v>Krista Wassenburg Beleidsmedewerker Soc. Domein</v>
          </cell>
        </row>
        <row r="899">
          <cell r="A899" t="str">
            <v>6530443601U</v>
          </cell>
          <cell r="B899">
            <v>10</v>
          </cell>
          <cell r="C899" t="str">
            <v>10353 Krista Wassenburg Beleidsmedewerker Soc. Domein</v>
          </cell>
          <cell r="D899">
            <v>10353</v>
          </cell>
          <cell r="E899" t="str">
            <v>Krista Wassenburg Beleidsmedewerker Soc. Domein</v>
          </cell>
        </row>
        <row r="900">
          <cell r="A900" t="str">
            <v>6530443800U</v>
          </cell>
          <cell r="B900">
            <v>10</v>
          </cell>
          <cell r="C900" t="str">
            <v>10353 Krista Wassenburg Beleidsmedewerker Soc. Domein</v>
          </cell>
          <cell r="D900">
            <v>10353</v>
          </cell>
          <cell r="E900" t="str">
            <v>Krista Wassenburg Beleidsmedewerker Soc. Domein</v>
          </cell>
        </row>
        <row r="901">
          <cell r="A901" t="str">
            <v>6530721000U</v>
          </cell>
          <cell r="B901">
            <v>10</v>
          </cell>
          <cell r="C901" t="str">
            <v>10403 Adriaan van Arkel Specialist gebouwen</v>
          </cell>
          <cell r="D901">
            <v>10403</v>
          </cell>
          <cell r="E901" t="str">
            <v>Adriaan van Arkel Specialist gebouwen</v>
          </cell>
        </row>
        <row r="902">
          <cell r="A902" t="str">
            <v>6530736000I</v>
          </cell>
          <cell r="B902">
            <v>10</v>
          </cell>
          <cell r="C902" t="str">
            <v>10403 Adriaan van Arkel Specialist gebouwen</v>
          </cell>
          <cell r="D902">
            <v>10403</v>
          </cell>
          <cell r="E902" t="str">
            <v>Adriaan van Arkel Specialist gebouwen</v>
          </cell>
        </row>
        <row r="903">
          <cell r="A903" t="str">
            <v>6530738007U</v>
          </cell>
          <cell r="B903">
            <v>10</v>
          </cell>
          <cell r="C903" t="str">
            <v>10403 Adriaan van Arkel Specialist gebouwen</v>
          </cell>
          <cell r="D903">
            <v>10403</v>
          </cell>
          <cell r="E903" t="str">
            <v>Adriaan van Arkel Specialist gebouwen</v>
          </cell>
        </row>
        <row r="904">
          <cell r="A904" t="str">
            <v>6530738011U</v>
          </cell>
          <cell r="B904">
            <v>10</v>
          </cell>
          <cell r="C904" t="str">
            <v>10251 Henriette Wulfsen medew. schade en verzekeringen</v>
          </cell>
          <cell r="D904">
            <v>10251</v>
          </cell>
          <cell r="E904" t="str">
            <v>Henriette Wulfsen medew. schade en verzekeringen</v>
          </cell>
        </row>
        <row r="905">
          <cell r="A905" t="str">
            <v>6530838000U</v>
          </cell>
          <cell r="B905">
            <v>10</v>
          </cell>
          <cell r="C905" t="str">
            <v>10353 Krista Wassenburg Beleidsmedewerker Soc. Domein</v>
          </cell>
          <cell r="D905">
            <v>10353</v>
          </cell>
          <cell r="E905" t="str">
            <v>Krista Wassenburg Beleidsmedewerker Soc. Domein</v>
          </cell>
        </row>
        <row r="906">
          <cell r="A906" t="str">
            <v>6530972224U</v>
          </cell>
          <cell r="B906">
            <v>10</v>
          </cell>
          <cell r="C906" t="str">
            <v>10203 Jeanet Meesen Financieel beheer</v>
          </cell>
          <cell r="D906">
            <v>10203</v>
          </cell>
          <cell r="E906" t="str">
            <v>Jeanet Meesen Financieel beheer</v>
          </cell>
        </row>
        <row r="907">
          <cell r="A907" t="str">
            <v>6530973000U</v>
          </cell>
          <cell r="B907">
            <v>10</v>
          </cell>
          <cell r="C907" t="str">
            <v>10190 Afschrijvingen, Stelposten, Verrekeningen, Tegenbk</v>
          </cell>
          <cell r="D907">
            <v>10190</v>
          </cell>
          <cell r="E907" t="str">
            <v>Afschrijvingen, Stelposten, Verrekeningen, Tegenbk</v>
          </cell>
        </row>
        <row r="908">
          <cell r="A908" t="str">
            <v>6530974000I</v>
          </cell>
          <cell r="B908">
            <v>10</v>
          </cell>
          <cell r="C908" t="str">
            <v>10203 Jeanet Meesen Financieel beheer</v>
          </cell>
          <cell r="D908">
            <v>10203</v>
          </cell>
          <cell r="E908" t="str">
            <v>Jeanet Meesen Financieel beheer</v>
          </cell>
        </row>
        <row r="909">
          <cell r="A909" t="str">
            <v>6531043601U</v>
          </cell>
          <cell r="B909">
            <v>10</v>
          </cell>
          <cell r="C909" t="str">
            <v>10353 Krista Wassenburg Beleidsmedewerker Soc. Domein</v>
          </cell>
          <cell r="D909">
            <v>10353</v>
          </cell>
          <cell r="E909" t="str">
            <v>Krista Wassenburg Beleidsmedewerker Soc. Domein</v>
          </cell>
        </row>
        <row r="910">
          <cell r="A910" t="str">
            <v>6540238010U</v>
          </cell>
          <cell r="B910">
            <v>10</v>
          </cell>
          <cell r="C910" t="str">
            <v>10424 Riet van der Borg Contactmanager planologisch</v>
          </cell>
          <cell r="D910">
            <v>10424</v>
          </cell>
          <cell r="E910" t="str">
            <v>Riet van der Borg Contactmanager planologisch</v>
          </cell>
        </row>
        <row r="911">
          <cell r="A911" t="str">
            <v>6550111000U</v>
          </cell>
          <cell r="B911">
            <v>10</v>
          </cell>
          <cell r="C911" t="str">
            <v>10203 Jeanet Meesen Financieel beheer</v>
          </cell>
          <cell r="D911">
            <v>10203</v>
          </cell>
          <cell r="E911" t="str">
            <v>Jeanet Meesen Financieel beheer</v>
          </cell>
        </row>
        <row r="912">
          <cell r="A912" t="str">
            <v>6550173000U</v>
          </cell>
          <cell r="B912">
            <v>10</v>
          </cell>
          <cell r="C912" t="str">
            <v>10190 Afschrijvingen, Stelposten, Verrekeningen, Tegenbk</v>
          </cell>
          <cell r="D912">
            <v>10190</v>
          </cell>
          <cell r="E912" t="str">
            <v>Afschrijvingen, Stelposten, Verrekeningen, Tegenbk</v>
          </cell>
        </row>
        <row r="913">
          <cell r="A913" t="str">
            <v>6550174000U</v>
          </cell>
          <cell r="B913">
            <v>10</v>
          </cell>
          <cell r="C913" t="str">
            <v>10203 Jeanet Meesen Financieel beheer</v>
          </cell>
          <cell r="D913">
            <v>10203</v>
          </cell>
          <cell r="E913" t="str">
            <v>Jeanet Meesen Financieel beheer</v>
          </cell>
        </row>
        <row r="914">
          <cell r="A914" t="str">
            <v>6550338000U</v>
          </cell>
          <cell r="B914">
            <v>10</v>
          </cell>
          <cell r="C914" t="str">
            <v>10326 Daniëlle Vader Beleidsadv fysieke leefomgeving</v>
          </cell>
          <cell r="D914">
            <v>10326</v>
          </cell>
          <cell r="E914" t="str">
            <v>Daniëlle Vader Beleidsadv fysieke leefomgeving</v>
          </cell>
        </row>
        <row r="915">
          <cell r="A915" t="str">
            <v>6550338005U</v>
          </cell>
          <cell r="B915">
            <v>10</v>
          </cell>
          <cell r="C915" t="str">
            <v>10403 Adriaan van Arkel Specialist gebouwen</v>
          </cell>
          <cell r="D915">
            <v>10403</v>
          </cell>
          <cell r="E915" t="str">
            <v>Adriaan van Arkel Specialist gebouwen</v>
          </cell>
        </row>
        <row r="916">
          <cell r="A916" t="str">
            <v>6550338007U</v>
          </cell>
          <cell r="B916">
            <v>10</v>
          </cell>
          <cell r="C916" t="str">
            <v>10403 Adriaan van Arkel Specialist gebouwen</v>
          </cell>
          <cell r="D916">
            <v>10403</v>
          </cell>
          <cell r="E916" t="str">
            <v>Adriaan van Arkel Specialist gebouwen</v>
          </cell>
        </row>
        <row r="917">
          <cell r="A917" t="str">
            <v>6550338011U</v>
          </cell>
          <cell r="B917">
            <v>10</v>
          </cell>
          <cell r="C917" t="str">
            <v>10251 Henriette Wulfsen medew. schade en verzekeringen</v>
          </cell>
          <cell r="D917">
            <v>10251</v>
          </cell>
          <cell r="E917" t="str">
            <v>Henriette Wulfsen medew. schade en verzekeringen</v>
          </cell>
        </row>
        <row r="918">
          <cell r="A918" t="str">
            <v>6550343800U</v>
          </cell>
          <cell r="B918">
            <v>10</v>
          </cell>
          <cell r="C918" t="str">
            <v>10326 Daniëlle Vader Beleidsadv fysieke leefomgeving</v>
          </cell>
          <cell r="D918">
            <v>10326</v>
          </cell>
          <cell r="E918" t="str">
            <v>Daniëlle Vader Beleidsadv fysieke leefomgeving</v>
          </cell>
        </row>
        <row r="919">
          <cell r="A919" t="str">
            <v>6560111000U</v>
          </cell>
          <cell r="B919">
            <v>10</v>
          </cell>
          <cell r="C919" t="str">
            <v>10203 Jeanet Meesen Financieel beheer</v>
          </cell>
          <cell r="D919">
            <v>10203</v>
          </cell>
          <cell r="E919" t="str">
            <v>Jeanet Meesen Financieel beheer</v>
          </cell>
        </row>
        <row r="920">
          <cell r="A920" t="str">
            <v>6560172224U</v>
          </cell>
          <cell r="B920">
            <v>10</v>
          </cell>
          <cell r="C920" t="str">
            <v>10203 Jeanet Meesen Financieel beheer</v>
          </cell>
          <cell r="D920">
            <v>10203</v>
          </cell>
          <cell r="E920" t="str">
            <v>Jeanet Meesen Financieel beheer</v>
          </cell>
        </row>
        <row r="921">
          <cell r="A921" t="str">
            <v>6560173000U</v>
          </cell>
          <cell r="B921">
            <v>10</v>
          </cell>
          <cell r="C921" t="str">
            <v>10190 Afschrijvingen, Stelposten, Verrekeningen, Tegenbk</v>
          </cell>
          <cell r="D921">
            <v>10190</v>
          </cell>
          <cell r="E921" t="str">
            <v>Afschrijvingen, Stelposten, Verrekeningen, Tegenbk</v>
          </cell>
        </row>
        <row r="922">
          <cell r="A922" t="str">
            <v>6560174000U</v>
          </cell>
          <cell r="B922">
            <v>10</v>
          </cell>
          <cell r="C922" t="str">
            <v>10203 Jeanet Meesen Financieel beheer</v>
          </cell>
          <cell r="D922">
            <v>10203</v>
          </cell>
          <cell r="E922" t="str">
            <v>Jeanet Meesen Financieel beheer</v>
          </cell>
        </row>
        <row r="923">
          <cell r="A923" t="str">
            <v>6560221000U</v>
          </cell>
          <cell r="B923">
            <v>10</v>
          </cell>
          <cell r="C923" t="str">
            <v>10403 Adriaan van Arkel Specialist gebouwen</v>
          </cell>
          <cell r="D923">
            <v>10403</v>
          </cell>
          <cell r="E923" t="str">
            <v>Adriaan van Arkel Specialist gebouwen</v>
          </cell>
        </row>
        <row r="924">
          <cell r="A924" t="str">
            <v>6560236000I</v>
          </cell>
          <cell r="B924">
            <v>10</v>
          </cell>
          <cell r="C924" t="str">
            <v>10403 Adriaan van Arkel Specialist gebouwen</v>
          </cell>
          <cell r="D924">
            <v>10403</v>
          </cell>
          <cell r="E924" t="str">
            <v>Adriaan van Arkel Specialist gebouwen</v>
          </cell>
        </row>
        <row r="925">
          <cell r="A925" t="str">
            <v>6560238007I</v>
          </cell>
          <cell r="B925">
            <v>10</v>
          </cell>
          <cell r="C925" t="str">
            <v>10403 Adriaan van Arkel Specialist gebouwen</v>
          </cell>
          <cell r="D925">
            <v>10403</v>
          </cell>
          <cell r="E925" t="str">
            <v>Adriaan van Arkel Specialist gebouwen</v>
          </cell>
        </row>
        <row r="926">
          <cell r="A926" t="str">
            <v>6560238007U</v>
          </cell>
          <cell r="B926">
            <v>10</v>
          </cell>
          <cell r="C926" t="str">
            <v>10403 Adriaan van Arkel Specialist gebouwen</v>
          </cell>
          <cell r="D926">
            <v>10403</v>
          </cell>
          <cell r="E926" t="str">
            <v>Adriaan van Arkel Specialist gebouwen</v>
          </cell>
        </row>
        <row r="927">
          <cell r="A927" t="str">
            <v>6560238011U</v>
          </cell>
          <cell r="B927">
            <v>10</v>
          </cell>
          <cell r="C927" t="str">
            <v>10251 Henriette Wulfsen medew. schade en verzekeringen</v>
          </cell>
          <cell r="D927">
            <v>10251</v>
          </cell>
          <cell r="E927" t="str">
            <v>Henriette Wulfsen medew. schade en verzekeringen</v>
          </cell>
        </row>
        <row r="928">
          <cell r="A928" t="str">
            <v>6560243601U</v>
          </cell>
          <cell r="B928">
            <v>10</v>
          </cell>
          <cell r="C928" t="str">
            <v>10353 Krista Wassenburg Beleidsmedewerker Soc. Domein</v>
          </cell>
          <cell r="D928">
            <v>10353</v>
          </cell>
          <cell r="E928" t="str">
            <v>Krista Wassenburg Beleidsmedewerker Soc. Domein</v>
          </cell>
        </row>
        <row r="929">
          <cell r="A929" t="str">
            <v>6560343800U</v>
          </cell>
          <cell r="B929">
            <v>10</v>
          </cell>
          <cell r="C929" t="str">
            <v>10353 Krista Wassenburg Beleidsmedewerker Soc. Domein</v>
          </cell>
          <cell r="D929">
            <v>10353</v>
          </cell>
          <cell r="E929" t="str">
            <v>Krista Wassenburg Beleidsmedewerker Soc. Domein</v>
          </cell>
        </row>
        <row r="930">
          <cell r="A930" t="str">
            <v>6560538000U</v>
          </cell>
          <cell r="B930">
            <v>10</v>
          </cell>
          <cell r="C930" t="str">
            <v>10375 Geert Houtstra - jr. beleidsadviseur soc. domein</v>
          </cell>
          <cell r="D930">
            <v>10375</v>
          </cell>
          <cell r="E930" t="str">
            <v>Geert Houtstra - jr. beleidsadviseur soc. domein</v>
          </cell>
        </row>
        <row r="931">
          <cell r="A931" t="str">
            <v>6560543100I</v>
          </cell>
          <cell r="B931">
            <v>10</v>
          </cell>
          <cell r="C931" t="str">
            <v>10375 Geert Houtstra - jr. beleidsadviseur soc. domein</v>
          </cell>
          <cell r="D931">
            <v>10375</v>
          </cell>
          <cell r="E931" t="str">
            <v>Geert Houtstra - jr. beleidsadviseur soc. domein</v>
          </cell>
        </row>
        <row r="932">
          <cell r="A932" t="str">
            <v>6570111000U</v>
          </cell>
          <cell r="B932">
            <v>10</v>
          </cell>
          <cell r="C932" t="str">
            <v>10203 Jeanet Meesen Financieel beheer</v>
          </cell>
          <cell r="D932">
            <v>10203</v>
          </cell>
          <cell r="E932" t="str">
            <v>Jeanet Meesen Financieel beheer</v>
          </cell>
        </row>
        <row r="933">
          <cell r="A933" t="str">
            <v>6570135100U</v>
          </cell>
          <cell r="B933">
            <v>10</v>
          </cell>
          <cell r="C933" t="str">
            <v>10461 Michael Blankenstijn Teammanager IBOR</v>
          </cell>
          <cell r="D933">
            <v>10461</v>
          </cell>
          <cell r="E933" t="str">
            <v>Michael Blankenstijn Teammanager IBOR</v>
          </cell>
        </row>
        <row r="934">
          <cell r="A934" t="str">
            <v>6570135104U</v>
          </cell>
          <cell r="B934">
            <v>10</v>
          </cell>
          <cell r="C934" t="str">
            <v>10382 Theo van Leussen Manager VTH</v>
          </cell>
          <cell r="D934">
            <v>10382</v>
          </cell>
          <cell r="E934" t="str">
            <v>Theo van Leussen Manager VTH</v>
          </cell>
        </row>
        <row r="935">
          <cell r="A935" t="str">
            <v>6570135200I</v>
          </cell>
          <cell r="B935">
            <v>10</v>
          </cell>
          <cell r="C935" t="str">
            <v>10382 Theo van Leussen Manager VTH</v>
          </cell>
          <cell r="D935">
            <v>10382</v>
          </cell>
          <cell r="E935" t="str">
            <v>Theo van Leussen Manager VTH</v>
          </cell>
        </row>
        <row r="936">
          <cell r="A936" t="str">
            <v>6570138010U</v>
          </cell>
          <cell r="B936">
            <v>10</v>
          </cell>
          <cell r="C936" t="str">
            <v>10434 Jessica Schram-de Wit Ondersteuning team buitendst</v>
          </cell>
          <cell r="D936">
            <v>10434</v>
          </cell>
          <cell r="E936" t="str">
            <v>Jessica Schram-de Wit Ondersteuning team buitendst</v>
          </cell>
        </row>
        <row r="937">
          <cell r="A937" t="str">
            <v>6570138032U</v>
          </cell>
          <cell r="B937">
            <v>10</v>
          </cell>
          <cell r="C937" t="str">
            <v>10210 Jeroen Kalisvaart Netwerk-systeembeheerder</v>
          </cell>
          <cell r="D937">
            <v>10210</v>
          </cell>
          <cell r="E937" t="str">
            <v>Jeroen Kalisvaart Netwerk-systeembeheerder</v>
          </cell>
        </row>
        <row r="938">
          <cell r="A938" t="str">
            <v>6570138999U</v>
          </cell>
          <cell r="B938">
            <v>10</v>
          </cell>
          <cell r="C938" t="str">
            <v>10190 Afschrijvingen, Stelposten, Verrekeningen, Tegenbk</v>
          </cell>
          <cell r="D938">
            <v>10190</v>
          </cell>
          <cell r="E938" t="str">
            <v>Afschrijvingen, Stelposten, Verrekeningen, Tegenbk</v>
          </cell>
        </row>
        <row r="939">
          <cell r="A939" t="str">
            <v>6570172223U</v>
          </cell>
          <cell r="B939">
            <v>10</v>
          </cell>
          <cell r="C939" t="str">
            <v>10203 Jeanet Meesen Financieel beheer</v>
          </cell>
          <cell r="D939">
            <v>10203</v>
          </cell>
          <cell r="E939" t="str">
            <v>Jeanet Meesen Financieel beheer</v>
          </cell>
        </row>
        <row r="940">
          <cell r="A940" t="str">
            <v>6570172226I</v>
          </cell>
          <cell r="B940">
            <v>10</v>
          </cell>
          <cell r="C940" t="str">
            <v>10203 Jeanet Meesen Financieel beheer</v>
          </cell>
          <cell r="D940">
            <v>10203</v>
          </cell>
          <cell r="E940" t="str">
            <v>Jeanet Meesen Financieel beheer</v>
          </cell>
        </row>
        <row r="941">
          <cell r="A941" t="str">
            <v>6570172226U</v>
          </cell>
          <cell r="B941">
            <v>10</v>
          </cell>
          <cell r="C941" t="str">
            <v>10203 Jeanet Meesen Financieel beheer</v>
          </cell>
          <cell r="D941">
            <v>10203</v>
          </cell>
          <cell r="E941" t="str">
            <v>Jeanet Meesen Financieel beheer</v>
          </cell>
        </row>
        <row r="942">
          <cell r="A942" t="str">
            <v>6570173000I</v>
          </cell>
          <cell r="B942">
            <v>10</v>
          </cell>
          <cell r="C942" t="str">
            <v>10190 Afschrijvingen, Stelposten, Verrekeningen, Tegenbk</v>
          </cell>
          <cell r="D942">
            <v>10190</v>
          </cell>
          <cell r="E942" t="str">
            <v>Afschrijvingen, Stelposten, Verrekeningen, Tegenbk</v>
          </cell>
        </row>
        <row r="943">
          <cell r="A943" t="str">
            <v>6570173000U</v>
          </cell>
          <cell r="B943">
            <v>10</v>
          </cell>
          <cell r="C943" t="str">
            <v>10190 Afschrijvingen, Stelposten, Verrekeningen, Tegenbk</v>
          </cell>
          <cell r="D943">
            <v>10190</v>
          </cell>
          <cell r="E943" t="str">
            <v>Afschrijvingen, Stelposten, Verrekeningen, Tegenbk</v>
          </cell>
        </row>
        <row r="944">
          <cell r="A944" t="str">
            <v>6570174000U</v>
          </cell>
          <cell r="B944">
            <v>10</v>
          </cell>
          <cell r="C944" t="str">
            <v>10203 Jeanet Meesen Financieel beheer</v>
          </cell>
          <cell r="D944">
            <v>10203</v>
          </cell>
          <cell r="E944" t="str">
            <v>Jeanet Meesen Financieel beheer</v>
          </cell>
        </row>
        <row r="945">
          <cell r="A945" t="str">
            <v>6570175000I</v>
          </cell>
          <cell r="B945">
            <v>10</v>
          </cell>
          <cell r="C945" t="str">
            <v>10190 Afschrijvingen, Stelposten, Verrekeningen, Tegenbk</v>
          </cell>
          <cell r="D945">
            <v>10190</v>
          </cell>
          <cell r="E945" t="str">
            <v>Afschrijvingen, Stelposten, Verrekeningen, Tegenbk</v>
          </cell>
        </row>
        <row r="946">
          <cell r="A946" t="str">
            <v>6570175000U</v>
          </cell>
          <cell r="B946">
            <v>10</v>
          </cell>
          <cell r="C946" t="str">
            <v>10190 Afschrijvingen, Stelposten, Verrekeningen, Tegenbk</v>
          </cell>
          <cell r="D946">
            <v>10190</v>
          </cell>
          <cell r="E946" t="str">
            <v>Afschrijvingen, Stelposten, Verrekeningen, Tegenbk</v>
          </cell>
        </row>
        <row r="947">
          <cell r="A947" t="str">
            <v>6570231000I</v>
          </cell>
          <cell r="B947">
            <v>10</v>
          </cell>
          <cell r="C947" t="str">
            <v>10455 Lex Maurer Coördinator ibor</v>
          </cell>
          <cell r="D947">
            <v>10455</v>
          </cell>
          <cell r="E947" t="str">
            <v>Lex Maurer Coördinator ibor</v>
          </cell>
        </row>
        <row r="948">
          <cell r="A948" t="str">
            <v>6570238000U</v>
          </cell>
          <cell r="B948">
            <v>10</v>
          </cell>
          <cell r="C948" t="str">
            <v>10473 Johan Ossedrijver Contactmanager</v>
          </cell>
          <cell r="D948">
            <v>10473</v>
          </cell>
          <cell r="E948" t="str">
            <v>Johan Ossedrijver Contactmanager</v>
          </cell>
        </row>
        <row r="949">
          <cell r="A949" t="str">
            <v>6570238007U</v>
          </cell>
          <cell r="B949">
            <v>10</v>
          </cell>
          <cell r="C949" t="str">
            <v>10406 Caspar Bolscher Specialist groen</v>
          </cell>
          <cell r="D949">
            <v>10406</v>
          </cell>
          <cell r="E949" t="str">
            <v>Caspar Bolscher Specialist groen</v>
          </cell>
        </row>
        <row r="950">
          <cell r="A950" t="str">
            <v>6570238042U</v>
          </cell>
          <cell r="B950">
            <v>10</v>
          </cell>
          <cell r="C950" t="str">
            <v>10473 Johan Ossedrijver Contactmanager</v>
          </cell>
          <cell r="D950">
            <v>10473</v>
          </cell>
          <cell r="E950" t="str">
            <v>Johan Ossedrijver Contactmanager</v>
          </cell>
        </row>
        <row r="951">
          <cell r="A951" t="str">
            <v>6570238211U</v>
          </cell>
          <cell r="B951">
            <v>10</v>
          </cell>
          <cell r="C951" t="str">
            <v>10412 Jan van den Brink Toezichthouder onderhoud</v>
          </cell>
          <cell r="D951">
            <v>10412</v>
          </cell>
          <cell r="E951" t="str">
            <v>Jan van den Brink Toezichthouder onderhoud</v>
          </cell>
        </row>
        <row r="952">
          <cell r="A952" t="str">
            <v>6570238212U</v>
          </cell>
          <cell r="B952">
            <v>10</v>
          </cell>
          <cell r="C952" t="str">
            <v>10422 Patrick van der Schatte Olivier Toez.houder onderh</v>
          </cell>
          <cell r="D952">
            <v>10422</v>
          </cell>
          <cell r="E952" t="str">
            <v>Patrick van der Schatte Olivier Toez.houder onderh</v>
          </cell>
        </row>
        <row r="953">
          <cell r="A953" t="str">
            <v>6570238220I</v>
          </cell>
          <cell r="B953">
            <v>10</v>
          </cell>
          <cell r="C953" t="str">
            <v>10473 Johan Ossedrijver Contactmanager</v>
          </cell>
          <cell r="D953">
            <v>10473</v>
          </cell>
          <cell r="E953" t="str">
            <v>Johan Ossedrijver Contactmanager</v>
          </cell>
        </row>
        <row r="954">
          <cell r="A954" t="str">
            <v>6570238990U</v>
          </cell>
          <cell r="B954">
            <v>10</v>
          </cell>
          <cell r="C954" t="str">
            <v>10406 Caspar Bolscher Specialist groen</v>
          </cell>
          <cell r="D954">
            <v>10406</v>
          </cell>
          <cell r="E954" t="str">
            <v>Caspar Bolscher Specialist groen</v>
          </cell>
        </row>
        <row r="955">
          <cell r="A955" t="str">
            <v>6570243800I</v>
          </cell>
          <cell r="B955">
            <v>10</v>
          </cell>
          <cell r="C955" t="str">
            <v>10412 Jan van den Brink Toezichthouder onderhoud</v>
          </cell>
          <cell r="D955">
            <v>10412</v>
          </cell>
          <cell r="E955" t="str">
            <v>Jan van den Brink Toezichthouder onderhoud</v>
          </cell>
        </row>
        <row r="956">
          <cell r="A956" t="str">
            <v>6570243800U</v>
          </cell>
          <cell r="B956">
            <v>10</v>
          </cell>
          <cell r="C956" t="str">
            <v>10406 Caspar Bolscher Specialist groen</v>
          </cell>
          <cell r="D956">
            <v>10406</v>
          </cell>
          <cell r="E956" t="str">
            <v>Caspar Bolscher Specialist groen</v>
          </cell>
        </row>
        <row r="957">
          <cell r="A957" t="str">
            <v>6570275000I</v>
          </cell>
          <cell r="B957">
            <v>10</v>
          </cell>
          <cell r="C957" t="str">
            <v>10190 Afschrijvingen, Stelposten, Verrekeningen, Tegenbk</v>
          </cell>
          <cell r="D957">
            <v>10190</v>
          </cell>
          <cell r="E957" t="str">
            <v>Afschrijvingen, Stelposten, Verrekeningen, Tegenbk</v>
          </cell>
        </row>
        <row r="958">
          <cell r="A958" t="str">
            <v>6570275000U</v>
          </cell>
          <cell r="B958">
            <v>10</v>
          </cell>
          <cell r="C958" t="str">
            <v>10190 Afschrijvingen, Stelposten, Verrekeningen, Tegenbk</v>
          </cell>
          <cell r="D958">
            <v>10190</v>
          </cell>
          <cell r="E958" t="str">
            <v>Afschrijvingen, Stelposten, Verrekeningen, Tegenbk</v>
          </cell>
        </row>
        <row r="959">
          <cell r="A959" t="str">
            <v>6570338000U</v>
          </cell>
          <cell r="B959">
            <v>10</v>
          </cell>
          <cell r="C959" t="str">
            <v>10460 Edwin Kadiks Teammanager Ruimtelijke ontwikkeling</v>
          </cell>
          <cell r="D959">
            <v>10460</v>
          </cell>
          <cell r="E959" t="str">
            <v>Edwin Kadiks Teammanager Ruimtelijke ontwikkeling</v>
          </cell>
        </row>
        <row r="960">
          <cell r="A960" t="str">
            <v>6570338005U</v>
          </cell>
          <cell r="B960">
            <v>10</v>
          </cell>
          <cell r="C960" t="str">
            <v>10403 Adriaan van Arkel Specialist gebouwen</v>
          </cell>
          <cell r="D960">
            <v>10403</v>
          </cell>
          <cell r="E960" t="str">
            <v>Adriaan van Arkel Specialist gebouwen</v>
          </cell>
        </row>
        <row r="961">
          <cell r="A961" t="str">
            <v>6570338007U</v>
          </cell>
          <cell r="B961">
            <v>10</v>
          </cell>
          <cell r="C961" t="str">
            <v>10403 Adriaan van Arkel Specialist gebouwen</v>
          </cell>
          <cell r="D961">
            <v>10403</v>
          </cell>
          <cell r="E961" t="str">
            <v>Adriaan van Arkel Specialist gebouwen</v>
          </cell>
        </row>
        <row r="962">
          <cell r="A962" t="str">
            <v>6570338011U</v>
          </cell>
          <cell r="B962">
            <v>10</v>
          </cell>
          <cell r="C962" t="str">
            <v>10251 Henriette Wulfsen medew. schade en verzekeringen</v>
          </cell>
          <cell r="D962">
            <v>10251</v>
          </cell>
          <cell r="E962" t="str">
            <v>Henriette Wulfsen medew. schade en verzekeringen</v>
          </cell>
        </row>
        <row r="963">
          <cell r="A963" t="str">
            <v>6570342000U</v>
          </cell>
          <cell r="B963">
            <v>10</v>
          </cell>
          <cell r="C963" t="str">
            <v>10460 Edwin Kadiks Teammanager Ruimtelijke ontwikkeling</v>
          </cell>
          <cell r="D963">
            <v>10460</v>
          </cell>
          <cell r="E963" t="str">
            <v>Edwin Kadiks Teammanager Ruimtelijke ontwikkeling</v>
          </cell>
        </row>
        <row r="964">
          <cell r="A964" t="str">
            <v>6570343800U</v>
          </cell>
          <cell r="B964">
            <v>10</v>
          </cell>
          <cell r="C964" t="str">
            <v>10460 Edwin Kadiks Teammanager Ruimtelijke ontwikkeling</v>
          </cell>
          <cell r="D964">
            <v>10460</v>
          </cell>
          <cell r="E964" t="str">
            <v>Edwin Kadiks Teammanager Ruimtelijke ontwikkeling</v>
          </cell>
        </row>
        <row r="965">
          <cell r="A965" t="str">
            <v>6570433000I</v>
          </cell>
          <cell r="B965">
            <v>10</v>
          </cell>
          <cell r="C965" t="str">
            <v>10465 Jelger Andre Beheerder speelvoorzieningen</v>
          </cell>
          <cell r="D965">
            <v>10465</v>
          </cell>
          <cell r="E965" t="str">
            <v>Jelger Andre Beheerder speelvoorzieningen</v>
          </cell>
        </row>
        <row r="966">
          <cell r="A966" t="str">
            <v>6570438000U</v>
          </cell>
          <cell r="B966">
            <v>10</v>
          </cell>
          <cell r="C966" t="str">
            <v>10465 Jelger Andre Beheerder speelvoorzieningen</v>
          </cell>
          <cell r="D966">
            <v>10465</v>
          </cell>
          <cell r="E966" t="str">
            <v>Jelger Andre Beheerder speelvoorzieningen</v>
          </cell>
        </row>
        <row r="967">
          <cell r="A967" t="str">
            <v>6570438007U</v>
          </cell>
          <cell r="B967">
            <v>10</v>
          </cell>
          <cell r="C967" t="str">
            <v>10465 Jelger Andre Beheerder speelvoorzieningen</v>
          </cell>
          <cell r="D967">
            <v>10465</v>
          </cell>
          <cell r="E967" t="str">
            <v>Jelger Andre Beheerder speelvoorzieningen</v>
          </cell>
        </row>
        <row r="968">
          <cell r="A968" t="str">
            <v>6570443800U</v>
          </cell>
          <cell r="B968">
            <v>10</v>
          </cell>
          <cell r="C968" t="str">
            <v>10406 Caspar Bolscher Specialist groen</v>
          </cell>
          <cell r="D968">
            <v>10406</v>
          </cell>
          <cell r="E968" t="str">
            <v>Caspar Bolscher Specialist groen</v>
          </cell>
        </row>
        <row r="969">
          <cell r="A969" t="str">
            <v>6571038000U</v>
          </cell>
          <cell r="B969">
            <v>10</v>
          </cell>
          <cell r="C969" t="str">
            <v>10307 Hans Peter Reinders beleidsmdw. natuur &amp; landschap</v>
          </cell>
          <cell r="D969">
            <v>10307</v>
          </cell>
          <cell r="E969" t="str">
            <v>Hans Peter Reinders beleidsmdw. natuur &amp; landschap</v>
          </cell>
        </row>
        <row r="970">
          <cell r="A970" t="str">
            <v>6571038179U</v>
          </cell>
          <cell r="B970">
            <v>10</v>
          </cell>
          <cell r="C970" t="str">
            <v>10307 Hans Peter Reinders beleidsmdw. natuur &amp; landschap</v>
          </cell>
          <cell r="D970">
            <v>10307</v>
          </cell>
          <cell r="E970" t="str">
            <v>Hans Peter Reinders beleidsmdw. natuur &amp; landschap</v>
          </cell>
        </row>
        <row r="971">
          <cell r="A971" t="str">
            <v>6571073000U</v>
          </cell>
          <cell r="B971">
            <v>10</v>
          </cell>
          <cell r="C971" t="str">
            <v>10190 Afschrijvingen, Stelposten, Verrekeningen, Tegenbk</v>
          </cell>
          <cell r="D971">
            <v>10190</v>
          </cell>
          <cell r="E971" t="str">
            <v>Afschrijvingen, Stelposten, Verrekeningen, Tegenbk</v>
          </cell>
        </row>
        <row r="972">
          <cell r="A972" t="str">
            <v>6571074000U</v>
          </cell>
          <cell r="B972">
            <v>10</v>
          </cell>
          <cell r="C972" t="str">
            <v>10203 Jeanet Meesen Financieel beheer</v>
          </cell>
          <cell r="D972">
            <v>10203</v>
          </cell>
          <cell r="E972" t="str">
            <v>Jeanet Meesen Financieel beheer</v>
          </cell>
        </row>
        <row r="973">
          <cell r="A973" t="str">
            <v>6571138000U</v>
          </cell>
          <cell r="B973">
            <v>10</v>
          </cell>
          <cell r="C973" t="str">
            <v>10304 Detlef Stolker Beleidsadv ruimtelijke ontwikkeling</v>
          </cell>
          <cell r="D973">
            <v>10304</v>
          </cell>
          <cell r="E973" t="str">
            <v>Detlef Stolker Beleidsadv ruimtelijke ontwikkeling</v>
          </cell>
        </row>
        <row r="974">
          <cell r="A974" t="str">
            <v>6571138200I</v>
          </cell>
          <cell r="B974">
            <v>10</v>
          </cell>
          <cell r="C974" t="str">
            <v>10304 Detlef Stolker Beleidsadv ruimtelijke ontwikkeling</v>
          </cell>
          <cell r="D974">
            <v>10304</v>
          </cell>
          <cell r="E974" t="str">
            <v>Detlef Stolker Beleidsadv ruimtelijke ontwikkeling</v>
          </cell>
        </row>
        <row r="975">
          <cell r="A975" t="str">
            <v>6571138200U</v>
          </cell>
          <cell r="B975">
            <v>10</v>
          </cell>
          <cell r="C975" t="str">
            <v>10304 Detlef Stolker Beleidsadv ruimtelijke ontwikkeling</v>
          </cell>
          <cell r="D975">
            <v>10304</v>
          </cell>
          <cell r="E975" t="str">
            <v>Detlef Stolker Beleidsadv ruimtelijke ontwikkeling</v>
          </cell>
        </row>
        <row r="976">
          <cell r="A976" t="str">
            <v>6571143400I</v>
          </cell>
          <cell r="B976">
            <v>10</v>
          </cell>
          <cell r="C976" t="str">
            <v>10304 Detlef Stolker Beleidsadv ruimtelijke ontwikkeling</v>
          </cell>
          <cell r="D976">
            <v>10304</v>
          </cell>
          <cell r="E976" t="str">
            <v>Detlef Stolker Beleidsadv ruimtelijke ontwikkeling</v>
          </cell>
        </row>
        <row r="977">
          <cell r="A977" t="str">
            <v>6571238007U</v>
          </cell>
          <cell r="B977">
            <v>10</v>
          </cell>
          <cell r="C977" t="str">
            <v>10434 Jessica Schram-de Wit Ondersteuning team buitendst</v>
          </cell>
          <cell r="D977">
            <v>10434</v>
          </cell>
          <cell r="E977" t="str">
            <v>Jessica Schram-de Wit Ondersteuning team buitendst</v>
          </cell>
        </row>
        <row r="978">
          <cell r="A978" t="str">
            <v>6571238211U</v>
          </cell>
          <cell r="B978">
            <v>10</v>
          </cell>
          <cell r="C978" t="str">
            <v>10412 Jan van den Brink Toezichthouder onderhoud</v>
          </cell>
          <cell r="D978">
            <v>10412</v>
          </cell>
          <cell r="E978" t="str">
            <v>Jan van den Brink Toezichthouder onderhoud</v>
          </cell>
        </row>
        <row r="979">
          <cell r="A979" t="str">
            <v>6571238212U</v>
          </cell>
          <cell r="B979">
            <v>10</v>
          </cell>
          <cell r="C979" t="str">
            <v>10422 Patrick van der Schatte Olivier Toez.houder onderh</v>
          </cell>
          <cell r="D979">
            <v>10422</v>
          </cell>
          <cell r="E979" t="str">
            <v>Patrick van der Schatte Olivier Toez.houder onderh</v>
          </cell>
        </row>
        <row r="980">
          <cell r="A980" t="str">
            <v>6571311000U</v>
          </cell>
          <cell r="B980">
            <v>10</v>
          </cell>
          <cell r="C980" t="str">
            <v>10203 Jeanet Meesen Financieel beheer</v>
          </cell>
          <cell r="D980">
            <v>10203</v>
          </cell>
          <cell r="E980" t="str">
            <v>Jeanet Meesen Financieel beheer</v>
          </cell>
        </row>
        <row r="981">
          <cell r="A981" t="str">
            <v>6571335100U</v>
          </cell>
          <cell r="B981">
            <v>10</v>
          </cell>
          <cell r="C981" t="str">
            <v>10460 Edwin Kadiks Teammanager Ruimtelijke ontwikkeling</v>
          </cell>
          <cell r="D981">
            <v>10460</v>
          </cell>
          <cell r="E981" t="str">
            <v>Edwin Kadiks Teammanager Ruimtelijke ontwikkeling</v>
          </cell>
        </row>
        <row r="982">
          <cell r="A982" t="str">
            <v>6571335200I</v>
          </cell>
          <cell r="B982">
            <v>10</v>
          </cell>
          <cell r="C982" t="str">
            <v>10460 Edwin Kadiks Teammanager Ruimtelijke ontwikkeling</v>
          </cell>
          <cell r="D982">
            <v>10460</v>
          </cell>
          <cell r="E982" t="str">
            <v>Edwin Kadiks Teammanager Ruimtelijke ontwikkeling</v>
          </cell>
        </row>
        <row r="983">
          <cell r="A983" t="str">
            <v>6571372240U</v>
          </cell>
          <cell r="B983">
            <v>10</v>
          </cell>
          <cell r="C983" t="str">
            <v>10203 Jeanet Meesen Financieel beheer</v>
          </cell>
          <cell r="D983">
            <v>10203</v>
          </cell>
          <cell r="E983" t="str">
            <v>Jeanet Meesen Financieel beheer</v>
          </cell>
        </row>
        <row r="984">
          <cell r="A984" t="str">
            <v>6571373000U</v>
          </cell>
          <cell r="B984">
            <v>10</v>
          </cell>
          <cell r="C984" t="str">
            <v>10190 Afschrijvingen, Stelposten, Verrekeningen, Tegenbk</v>
          </cell>
          <cell r="D984">
            <v>10190</v>
          </cell>
          <cell r="E984" t="str">
            <v>Afschrijvingen, Stelposten, Verrekeningen, Tegenbk</v>
          </cell>
        </row>
        <row r="985">
          <cell r="A985" t="str">
            <v>6571375000I</v>
          </cell>
          <cell r="B985">
            <v>10</v>
          </cell>
          <cell r="C985" t="str">
            <v>10190 Afschrijvingen, Stelposten, Verrekeningen, Tegenbk</v>
          </cell>
          <cell r="D985">
            <v>10190</v>
          </cell>
          <cell r="E985" t="str">
            <v>Afschrijvingen, Stelposten, Verrekeningen, Tegenbk</v>
          </cell>
        </row>
        <row r="986">
          <cell r="A986" t="str">
            <v>6571375000U</v>
          </cell>
          <cell r="B986">
            <v>10</v>
          </cell>
          <cell r="C986" t="str">
            <v>10190 Afschrijvingen, Stelposten, Verrekeningen, Tegenbk</v>
          </cell>
          <cell r="D986">
            <v>10190</v>
          </cell>
          <cell r="E986" t="str">
            <v>Afschrijvingen, Stelposten, Verrekeningen, Tegenbk</v>
          </cell>
        </row>
        <row r="987">
          <cell r="A987" t="str">
            <v>6572032020U</v>
          </cell>
          <cell r="B987">
            <v>10</v>
          </cell>
          <cell r="C987" t="str">
            <v>10406 Caspar Bolscher Specialist groen</v>
          </cell>
          <cell r="D987">
            <v>10406</v>
          </cell>
          <cell r="E987" t="str">
            <v>Caspar Bolscher Specialist groen</v>
          </cell>
        </row>
        <row r="988">
          <cell r="A988" t="str">
            <v>6573038005U</v>
          </cell>
          <cell r="B988">
            <v>10</v>
          </cell>
          <cell r="C988" t="str">
            <v>10403 Adriaan van Arkel Specialist gebouwen</v>
          </cell>
          <cell r="D988">
            <v>10403</v>
          </cell>
          <cell r="E988" t="str">
            <v>Adriaan van Arkel Specialist gebouwen</v>
          </cell>
        </row>
        <row r="989">
          <cell r="A989" t="str">
            <v>6573038147U</v>
          </cell>
          <cell r="B989">
            <v>10</v>
          </cell>
          <cell r="C989" t="str">
            <v>10403 Adriaan van Arkel Specialist gebouwen</v>
          </cell>
          <cell r="D989">
            <v>10403</v>
          </cell>
          <cell r="E989" t="str">
            <v>Adriaan van Arkel Specialist gebouwen</v>
          </cell>
        </row>
        <row r="990">
          <cell r="A990" t="str">
            <v>6610111000U</v>
          </cell>
          <cell r="B990">
            <v>10</v>
          </cell>
          <cell r="C990" t="str">
            <v>10203 Jeanet Meesen Financieel beheer</v>
          </cell>
          <cell r="D990">
            <v>10203</v>
          </cell>
          <cell r="E990" t="str">
            <v>Jeanet Meesen Financieel beheer</v>
          </cell>
        </row>
        <row r="991">
          <cell r="A991" t="str">
            <v>6610135100U</v>
          </cell>
          <cell r="B991">
            <v>10</v>
          </cell>
          <cell r="C991" t="str">
            <v>10447 Anita Wiersinga Teammanager sociaal domein</v>
          </cell>
          <cell r="D991">
            <v>10447</v>
          </cell>
          <cell r="E991" t="str">
            <v>Anita Wiersinga Teammanager sociaal domein</v>
          </cell>
        </row>
        <row r="992">
          <cell r="A992" t="str">
            <v>6610172224U</v>
          </cell>
          <cell r="B992">
            <v>10</v>
          </cell>
          <cell r="C992" t="str">
            <v>10203 Jeanet Meesen Financieel beheer</v>
          </cell>
          <cell r="D992">
            <v>10203</v>
          </cell>
          <cell r="E992" t="str">
            <v>Jeanet Meesen Financieel beheer</v>
          </cell>
        </row>
        <row r="993">
          <cell r="A993" t="str">
            <v>6610172233I</v>
          </cell>
          <cell r="B993">
            <v>10</v>
          </cell>
          <cell r="C993" t="str">
            <v>10203 Jeanet Meesen Financieel beheer</v>
          </cell>
          <cell r="D993">
            <v>10203</v>
          </cell>
          <cell r="E993" t="str">
            <v>Jeanet Meesen Financieel beheer</v>
          </cell>
        </row>
        <row r="994">
          <cell r="A994" t="str">
            <v>6610172233U</v>
          </cell>
          <cell r="B994">
            <v>10</v>
          </cell>
          <cell r="C994" t="str">
            <v>10203 Jeanet Meesen Financieel beheer</v>
          </cell>
          <cell r="D994">
            <v>10203</v>
          </cell>
          <cell r="E994" t="str">
            <v>Jeanet Meesen Financieel beheer</v>
          </cell>
        </row>
        <row r="995">
          <cell r="A995" t="str">
            <v>6610173000U</v>
          </cell>
          <cell r="B995">
            <v>10</v>
          </cell>
          <cell r="C995" t="str">
            <v>10190 Afschrijvingen, Stelposten, Verrekeningen, Tegenbk</v>
          </cell>
          <cell r="D995">
            <v>10190</v>
          </cell>
          <cell r="E995" t="str">
            <v>Afschrijvingen, Stelposten, Verrekeningen, Tegenbk</v>
          </cell>
        </row>
        <row r="996">
          <cell r="A996" t="str">
            <v>6610174000U</v>
          </cell>
          <cell r="B996">
            <v>10</v>
          </cell>
          <cell r="C996" t="str">
            <v>10203 Jeanet Meesen Financieel beheer</v>
          </cell>
          <cell r="D996">
            <v>10203</v>
          </cell>
          <cell r="E996" t="str">
            <v>Jeanet Meesen Financieel beheer</v>
          </cell>
        </row>
        <row r="997">
          <cell r="A997" t="str">
            <v>6610243800U</v>
          </cell>
          <cell r="B997">
            <v>10</v>
          </cell>
          <cell r="C997" t="str">
            <v>10376 Miriam Roozeman Beleidsadviseur sociaal domein</v>
          </cell>
          <cell r="D997">
            <v>10376</v>
          </cell>
          <cell r="E997" t="str">
            <v>Miriam Roozeman Beleidsadviseur sociaal domein</v>
          </cell>
        </row>
        <row r="998">
          <cell r="A998" t="str">
            <v>6610337000I</v>
          </cell>
          <cell r="B998">
            <v>10</v>
          </cell>
          <cell r="C998" t="str">
            <v>10376 Miriam Roozeman Beleidsadviseur sociaal domein</v>
          </cell>
          <cell r="D998">
            <v>10376</v>
          </cell>
          <cell r="E998" t="str">
            <v>Miriam Roozeman Beleidsadviseur sociaal domein</v>
          </cell>
        </row>
        <row r="999">
          <cell r="A999" t="str">
            <v>6610343300U</v>
          </cell>
          <cell r="B999">
            <v>10</v>
          </cell>
          <cell r="C999" t="str">
            <v>10376 Miriam Roozeman Beleidsadviseur sociaal domein</v>
          </cell>
          <cell r="D999">
            <v>10376</v>
          </cell>
          <cell r="E999" t="str">
            <v>Miriam Roozeman Beleidsadviseur sociaal domein</v>
          </cell>
        </row>
        <row r="1000">
          <cell r="A1000" t="str">
            <v>6610343601U</v>
          </cell>
          <cell r="B1000">
            <v>10</v>
          </cell>
          <cell r="C1000" t="str">
            <v>10323 Annelies Maarschalkerweerd Beleidsadv.onderw jeugd</v>
          </cell>
          <cell r="D1000">
            <v>10323</v>
          </cell>
          <cell r="E1000" t="str">
            <v>Annelies Maarschalkerweerd Beleidsadv.onderw jeugd</v>
          </cell>
        </row>
        <row r="1001">
          <cell r="A1001" t="str">
            <v>6610343603U</v>
          </cell>
          <cell r="B1001">
            <v>10</v>
          </cell>
          <cell r="C1001" t="str">
            <v>10374 Annemieke Haks Accounthouder Lariks</v>
          </cell>
          <cell r="D1001">
            <v>10374</v>
          </cell>
          <cell r="E1001" t="str">
            <v>Annemieke Haks Accounthouder Lariks</v>
          </cell>
        </row>
        <row r="1002">
          <cell r="A1002" t="str">
            <v>6610343800U</v>
          </cell>
          <cell r="B1002">
            <v>10</v>
          </cell>
          <cell r="C1002" t="str">
            <v>10323 Annelies Maarschalkerweerd Beleidsadv.onderw jeugd</v>
          </cell>
          <cell r="D1002">
            <v>10323</v>
          </cell>
          <cell r="E1002" t="str">
            <v>Annelies Maarschalkerweerd Beleidsadv.onderw jeugd</v>
          </cell>
        </row>
        <row r="1003">
          <cell r="A1003" t="str">
            <v>6610438000U</v>
          </cell>
          <cell r="B1003">
            <v>10</v>
          </cell>
          <cell r="C1003" t="str">
            <v>10376 Miriam Roozeman Beleidsadviseur sociaal domein</v>
          </cell>
          <cell r="D1003">
            <v>10376</v>
          </cell>
          <cell r="E1003" t="str">
            <v>Miriam Roozeman Beleidsadviseur sociaal domein</v>
          </cell>
        </row>
        <row r="1004">
          <cell r="A1004" t="str">
            <v>6610443603U</v>
          </cell>
          <cell r="B1004">
            <v>10</v>
          </cell>
          <cell r="C1004" t="str">
            <v>10374 Annemieke Haks Accounthouder Lariks</v>
          </cell>
          <cell r="D1004">
            <v>10374</v>
          </cell>
          <cell r="E1004" t="str">
            <v>Annemieke Haks Accounthouder Lariks</v>
          </cell>
        </row>
        <row r="1005">
          <cell r="A1005" t="str">
            <v>6610543603U</v>
          </cell>
          <cell r="B1005">
            <v>10</v>
          </cell>
          <cell r="C1005" t="str">
            <v>10374 Annemieke Haks Accounthouder Lariks</v>
          </cell>
          <cell r="D1005">
            <v>10374</v>
          </cell>
          <cell r="E1005" t="str">
            <v>Annemieke Haks Accounthouder Lariks</v>
          </cell>
        </row>
        <row r="1006">
          <cell r="A1006" t="str">
            <v>6610543800U</v>
          </cell>
          <cell r="B1006">
            <v>10</v>
          </cell>
          <cell r="C1006" t="str">
            <v>10380 Nona de Kloe Beleidsadviseur Sociaal Domein</v>
          </cell>
          <cell r="D1006">
            <v>10380</v>
          </cell>
          <cell r="E1006" t="str">
            <v>Nona de Kloe Beleidsadviseur Sociaal Domein</v>
          </cell>
        </row>
        <row r="1007">
          <cell r="A1007" t="str">
            <v>6610638000U</v>
          </cell>
          <cell r="B1007">
            <v>10</v>
          </cell>
          <cell r="C1007" t="str">
            <v>10306 Hanneke Turk-Derksen Beleidsadv openb orde veiligh</v>
          </cell>
          <cell r="D1007">
            <v>10306</v>
          </cell>
          <cell r="E1007" t="str">
            <v>Hanneke Turk-Derksen Beleidsadv openb orde veiligh</v>
          </cell>
        </row>
        <row r="1008">
          <cell r="A1008" t="str">
            <v>6610643800U</v>
          </cell>
          <cell r="B1008">
            <v>10</v>
          </cell>
          <cell r="C1008" t="str">
            <v>10353 Krista Wassenburg Beleidsmedewerker Soc. Domein</v>
          </cell>
          <cell r="D1008">
            <v>10353</v>
          </cell>
          <cell r="E1008" t="str">
            <v>Krista Wassenburg Beleidsmedewerker Soc. Domein</v>
          </cell>
        </row>
        <row r="1009">
          <cell r="A1009" t="str">
            <v>6610821000U</v>
          </cell>
          <cell r="B1009">
            <v>10</v>
          </cell>
          <cell r="C1009" t="str">
            <v>10403 Adriaan van Arkel Specialist gebouwen</v>
          </cell>
          <cell r="D1009">
            <v>10403</v>
          </cell>
          <cell r="E1009" t="str">
            <v>Adriaan van Arkel Specialist gebouwen</v>
          </cell>
        </row>
        <row r="1010">
          <cell r="A1010" t="str">
            <v>6610836000I</v>
          </cell>
          <cell r="B1010">
            <v>10</v>
          </cell>
          <cell r="C1010" t="str">
            <v>10403 Adriaan van Arkel Specialist gebouwen</v>
          </cell>
          <cell r="D1010">
            <v>10403</v>
          </cell>
          <cell r="E1010" t="str">
            <v>Adriaan van Arkel Specialist gebouwen</v>
          </cell>
        </row>
        <row r="1011">
          <cell r="A1011" t="str">
            <v>6610838000U</v>
          </cell>
          <cell r="B1011">
            <v>10</v>
          </cell>
          <cell r="C1011" t="str">
            <v>10434 Jessica Schram-de Wit Ondersteuning team buitendst</v>
          </cell>
          <cell r="D1011">
            <v>10434</v>
          </cell>
          <cell r="E1011" t="str">
            <v>Jessica Schram-de Wit Ondersteuning team buitendst</v>
          </cell>
        </row>
        <row r="1012">
          <cell r="A1012" t="str">
            <v>6610838007I</v>
          </cell>
          <cell r="B1012">
            <v>10</v>
          </cell>
          <cell r="C1012" t="str">
            <v>10403 Adriaan van Arkel Specialist gebouwen</v>
          </cell>
          <cell r="D1012">
            <v>10403</v>
          </cell>
          <cell r="E1012" t="str">
            <v>Adriaan van Arkel Specialist gebouwen</v>
          </cell>
        </row>
        <row r="1013">
          <cell r="A1013" t="str">
            <v>6610838007U</v>
          </cell>
          <cell r="B1013">
            <v>10</v>
          </cell>
          <cell r="C1013" t="str">
            <v>10403 Adriaan van Arkel Specialist gebouwen</v>
          </cell>
          <cell r="D1013">
            <v>10403</v>
          </cell>
          <cell r="E1013" t="str">
            <v>Adriaan van Arkel Specialist gebouwen</v>
          </cell>
        </row>
        <row r="1014">
          <cell r="A1014" t="str">
            <v>6610838011U</v>
          </cell>
          <cell r="B1014">
            <v>10</v>
          </cell>
          <cell r="C1014" t="str">
            <v>10251 Henriette Wulfsen medew. schade en verzekeringen</v>
          </cell>
          <cell r="D1014">
            <v>10251</v>
          </cell>
          <cell r="E1014" t="str">
            <v>Henriette Wulfsen medew. schade en verzekeringen</v>
          </cell>
        </row>
        <row r="1015">
          <cell r="A1015" t="str">
            <v>6611021000U</v>
          </cell>
          <cell r="B1015">
            <v>10</v>
          </cell>
          <cell r="C1015" t="str">
            <v>10403 Adriaan van Arkel Specialist gebouwen</v>
          </cell>
          <cell r="D1015">
            <v>10403</v>
          </cell>
          <cell r="E1015" t="str">
            <v>Adriaan van Arkel Specialist gebouwen</v>
          </cell>
        </row>
        <row r="1016">
          <cell r="A1016" t="str">
            <v>6611036000I</v>
          </cell>
          <cell r="B1016">
            <v>10</v>
          </cell>
          <cell r="C1016" t="str">
            <v>10403 Adriaan van Arkel Specialist gebouwen</v>
          </cell>
          <cell r="D1016">
            <v>10403</v>
          </cell>
          <cell r="E1016" t="str">
            <v>Adriaan van Arkel Specialist gebouwen</v>
          </cell>
        </row>
        <row r="1017">
          <cell r="A1017" t="str">
            <v>6611038007U</v>
          </cell>
          <cell r="B1017">
            <v>10</v>
          </cell>
          <cell r="C1017" t="str">
            <v>10403 Adriaan van Arkel Specialist gebouwen</v>
          </cell>
          <cell r="D1017">
            <v>10403</v>
          </cell>
          <cell r="E1017" t="str">
            <v>Adriaan van Arkel Specialist gebouwen</v>
          </cell>
        </row>
        <row r="1018">
          <cell r="A1018" t="str">
            <v>6611038011U</v>
          </cell>
          <cell r="B1018">
            <v>10</v>
          </cell>
          <cell r="C1018" t="str">
            <v>10251 Henriette Wulfsen medew. schade en verzekeringen</v>
          </cell>
          <cell r="D1018">
            <v>10251</v>
          </cell>
          <cell r="E1018" t="str">
            <v>Henriette Wulfsen medew. schade en verzekeringen</v>
          </cell>
        </row>
        <row r="1019">
          <cell r="A1019" t="str">
            <v>6611221000U</v>
          </cell>
          <cell r="B1019">
            <v>10</v>
          </cell>
          <cell r="C1019" t="str">
            <v>10403 Adriaan van Arkel Specialist gebouwen</v>
          </cell>
          <cell r="D1019">
            <v>10403</v>
          </cell>
          <cell r="E1019" t="str">
            <v>Adriaan van Arkel Specialist gebouwen</v>
          </cell>
        </row>
        <row r="1020">
          <cell r="A1020" t="str">
            <v>6611236000I</v>
          </cell>
          <cell r="B1020">
            <v>10</v>
          </cell>
          <cell r="C1020" t="str">
            <v>10403 Adriaan van Arkel Specialist gebouwen</v>
          </cell>
          <cell r="D1020">
            <v>10403</v>
          </cell>
          <cell r="E1020" t="str">
            <v>Adriaan van Arkel Specialist gebouwen</v>
          </cell>
        </row>
        <row r="1021">
          <cell r="A1021" t="str">
            <v>6611238007U</v>
          </cell>
          <cell r="B1021">
            <v>10</v>
          </cell>
          <cell r="C1021" t="str">
            <v>10403 Adriaan van Arkel Specialist gebouwen</v>
          </cell>
          <cell r="D1021">
            <v>10403</v>
          </cell>
          <cell r="E1021" t="str">
            <v>Adriaan van Arkel Specialist gebouwen</v>
          </cell>
        </row>
        <row r="1022">
          <cell r="A1022" t="str">
            <v>6611238011U</v>
          </cell>
          <cell r="B1022">
            <v>10</v>
          </cell>
          <cell r="C1022" t="str">
            <v>10251 Henriette Wulfsen medew. schade en verzekeringen</v>
          </cell>
          <cell r="D1022">
            <v>10251</v>
          </cell>
          <cell r="E1022" t="str">
            <v>Henriette Wulfsen medew. schade en verzekeringen</v>
          </cell>
        </row>
        <row r="1023">
          <cell r="A1023" t="str">
            <v>6611443601U</v>
          </cell>
          <cell r="B1023">
            <v>10</v>
          </cell>
          <cell r="C1023" t="str">
            <v>10376 Miriam Roozeman Beleidsadviseur sociaal domein</v>
          </cell>
          <cell r="D1023">
            <v>10376</v>
          </cell>
          <cell r="E1023" t="str">
            <v>Miriam Roozeman Beleidsadviseur sociaal domein</v>
          </cell>
        </row>
        <row r="1024">
          <cell r="A1024" t="str">
            <v>6611443800U</v>
          </cell>
          <cell r="B1024">
            <v>10</v>
          </cell>
          <cell r="C1024" t="str">
            <v>10376 Miriam Roozeman Beleidsadviseur sociaal domein</v>
          </cell>
          <cell r="D1024">
            <v>10376</v>
          </cell>
          <cell r="E1024" t="str">
            <v>Miriam Roozeman Beleidsadviseur sociaal domein</v>
          </cell>
        </row>
        <row r="1025">
          <cell r="A1025" t="str">
            <v>6611538000U</v>
          </cell>
          <cell r="B1025">
            <v>10</v>
          </cell>
          <cell r="C1025" t="str">
            <v>10312 Mark Leegwater Strategisch adviseur Sociaal Domein</v>
          </cell>
          <cell r="D1025">
            <v>10312</v>
          </cell>
          <cell r="E1025" t="str">
            <v>Mark Leegwater Strategisch adviseur Sociaal Domein</v>
          </cell>
        </row>
        <row r="1026">
          <cell r="A1026" t="str">
            <v>6611538032U</v>
          </cell>
          <cell r="B1026">
            <v>10</v>
          </cell>
          <cell r="C1026" t="str">
            <v>10312 Mark Leegwater Strategisch adviseur Sociaal Domein</v>
          </cell>
          <cell r="D1026">
            <v>10312</v>
          </cell>
          <cell r="E1026" t="str">
            <v>Mark Leegwater Strategisch adviseur Sociaal Domein</v>
          </cell>
        </row>
        <row r="1027">
          <cell r="A1027" t="str">
            <v>6611635100U</v>
          </cell>
          <cell r="B1027">
            <v>10</v>
          </cell>
          <cell r="C1027" t="str">
            <v>10376 Miriam Roozeman Beleidsadviseur sociaal domein</v>
          </cell>
          <cell r="D1027">
            <v>10376</v>
          </cell>
          <cell r="E1027" t="str">
            <v>Miriam Roozeman Beleidsadviseur sociaal domein</v>
          </cell>
        </row>
        <row r="1028">
          <cell r="A1028" t="str">
            <v>6611638000U</v>
          </cell>
          <cell r="B1028">
            <v>10</v>
          </cell>
          <cell r="C1028" t="str">
            <v>10376 Miriam Roozeman Beleidsadviseur sociaal domein</v>
          </cell>
          <cell r="D1028">
            <v>10376</v>
          </cell>
          <cell r="E1028" t="str">
            <v>Miriam Roozeman Beleidsadviseur sociaal domein</v>
          </cell>
        </row>
        <row r="1029">
          <cell r="A1029" t="str">
            <v>6611643601U</v>
          </cell>
          <cell r="B1029">
            <v>10</v>
          </cell>
          <cell r="C1029" t="str">
            <v>10376 Miriam Roozeman Beleidsadviseur sociaal domein</v>
          </cell>
          <cell r="D1029">
            <v>10376</v>
          </cell>
          <cell r="E1029" t="str">
            <v>Miriam Roozeman Beleidsadviseur sociaal domein</v>
          </cell>
        </row>
        <row r="1030">
          <cell r="A1030" t="str">
            <v>6611643603U</v>
          </cell>
          <cell r="B1030">
            <v>10</v>
          </cell>
          <cell r="C1030" t="str">
            <v>10376 Miriam Roozeman Beleidsadviseur sociaal domein</v>
          </cell>
          <cell r="D1030">
            <v>10376</v>
          </cell>
          <cell r="E1030" t="str">
            <v>Miriam Roozeman Beleidsadviseur sociaal domein</v>
          </cell>
        </row>
        <row r="1031">
          <cell r="A1031" t="str">
            <v>6611643800I</v>
          </cell>
          <cell r="B1031">
            <v>10</v>
          </cell>
          <cell r="C1031" t="str">
            <v>10376 Miriam Roozeman Beleidsadviseur sociaal domein</v>
          </cell>
          <cell r="D1031">
            <v>10376</v>
          </cell>
          <cell r="E1031" t="str">
            <v>Miriam Roozeman Beleidsadviseur sociaal domein</v>
          </cell>
        </row>
        <row r="1032">
          <cell r="A1032" t="str">
            <v>6611643800U</v>
          </cell>
          <cell r="B1032">
            <v>10</v>
          </cell>
          <cell r="C1032" t="str">
            <v>10380 Nona de Kloe Beleidsadviseur Sociaal Domein</v>
          </cell>
          <cell r="D1032">
            <v>10380</v>
          </cell>
          <cell r="E1032" t="str">
            <v>Nona de Kloe Beleidsadviseur Sociaal Domein</v>
          </cell>
        </row>
        <row r="1033">
          <cell r="A1033" t="str">
            <v>6611772224I</v>
          </cell>
          <cell r="B1033">
            <v>10</v>
          </cell>
          <cell r="C1033" t="str">
            <v>10203 Jeanet Meesen Financieel beheer</v>
          </cell>
          <cell r="D1033">
            <v>10203</v>
          </cell>
          <cell r="E1033" t="str">
            <v>Jeanet Meesen Financieel beheer</v>
          </cell>
        </row>
        <row r="1034">
          <cell r="A1034" t="str">
            <v>6611772224U</v>
          </cell>
          <cell r="B1034">
            <v>10</v>
          </cell>
          <cell r="C1034" t="str">
            <v>10203 Jeanet Meesen Financieel beheer</v>
          </cell>
          <cell r="D1034">
            <v>10203</v>
          </cell>
          <cell r="E1034" t="str">
            <v>Jeanet Meesen Financieel beheer</v>
          </cell>
        </row>
        <row r="1035">
          <cell r="A1035" t="str">
            <v>6611773000U</v>
          </cell>
          <cell r="B1035">
            <v>10</v>
          </cell>
          <cell r="C1035" t="str">
            <v>10190 Afschrijvingen, Stelposten, Verrekeningen, Tegenbk</v>
          </cell>
          <cell r="D1035">
            <v>10190</v>
          </cell>
          <cell r="E1035" t="str">
            <v>Afschrijvingen, Stelposten, Verrekeningen, Tegenbk</v>
          </cell>
        </row>
        <row r="1036">
          <cell r="A1036" t="str">
            <v>6611774000I</v>
          </cell>
          <cell r="B1036">
            <v>10</v>
          </cell>
          <cell r="C1036" t="str">
            <v>10203 Jeanet Meesen Financieel beheer</v>
          </cell>
          <cell r="D1036">
            <v>10203</v>
          </cell>
          <cell r="E1036" t="str">
            <v>Jeanet Meesen Financieel beheer</v>
          </cell>
        </row>
        <row r="1037">
          <cell r="A1037" t="str">
            <v>6612238000U</v>
          </cell>
          <cell r="B1037">
            <v>10</v>
          </cell>
          <cell r="C1037" t="str">
            <v>10471 Madeleine Hessing - Locatiemanager</v>
          </cell>
          <cell r="D1037">
            <v>10471</v>
          </cell>
          <cell r="E1037" t="str">
            <v>Madeleine Hessing - Locatiemanager</v>
          </cell>
        </row>
        <row r="1038">
          <cell r="A1038" t="str">
            <v>6612241122U</v>
          </cell>
          <cell r="B1038">
            <v>10</v>
          </cell>
          <cell r="C1038" t="str">
            <v>10471 Madeleine Hessing - Locatiemanager</v>
          </cell>
          <cell r="D1038">
            <v>10471</v>
          </cell>
          <cell r="E1038" t="str">
            <v>Madeleine Hessing - Locatiemanager</v>
          </cell>
        </row>
        <row r="1039">
          <cell r="A1039" t="str">
            <v>6612243100I</v>
          </cell>
          <cell r="B1039">
            <v>10</v>
          </cell>
          <cell r="C1039" t="str">
            <v>10471 Madeleine Hessing - Locatiemanager</v>
          </cell>
          <cell r="D1039">
            <v>10471</v>
          </cell>
          <cell r="E1039" t="str">
            <v>Madeleine Hessing - Locatiemanager</v>
          </cell>
        </row>
        <row r="1040">
          <cell r="A1040" t="str">
            <v>6612311000U</v>
          </cell>
          <cell r="B1040">
            <v>10</v>
          </cell>
          <cell r="C1040" t="str">
            <v>10471 Madeleine Hessing - Locatiemanager</v>
          </cell>
          <cell r="D1040">
            <v>10471</v>
          </cell>
          <cell r="E1040" t="str">
            <v>Madeleine Hessing - Locatiemanager</v>
          </cell>
        </row>
        <row r="1041">
          <cell r="A1041" t="str">
            <v>6612321000U</v>
          </cell>
          <cell r="B1041">
            <v>10</v>
          </cell>
          <cell r="C1041" t="str">
            <v>10471 Madeleine Hessing - Locatiemanager</v>
          </cell>
          <cell r="D1041">
            <v>10471</v>
          </cell>
          <cell r="E1041" t="str">
            <v>Madeleine Hessing - Locatiemanager</v>
          </cell>
        </row>
        <row r="1042">
          <cell r="A1042" t="str">
            <v>6612334108U</v>
          </cell>
          <cell r="B1042">
            <v>10</v>
          </cell>
          <cell r="C1042" t="str">
            <v>10452 Christina Stepanian Beleidsadv Soc Dom Vluchteling</v>
          </cell>
          <cell r="D1042">
            <v>10452</v>
          </cell>
          <cell r="E1042" t="str">
            <v>Christina Stepanian Beleidsadv Soc Dom Vluchteling</v>
          </cell>
        </row>
        <row r="1043">
          <cell r="A1043" t="str">
            <v>6612335100U</v>
          </cell>
          <cell r="B1043">
            <v>10</v>
          </cell>
          <cell r="C1043" t="str">
            <v>10471 Madeleine Hessing - Locatiemanager</v>
          </cell>
          <cell r="D1043">
            <v>10471</v>
          </cell>
          <cell r="E1043" t="str">
            <v>Madeleine Hessing - Locatiemanager</v>
          </cell>
        </row>
        <row r="1044">
          <cell r="A1044" t="str">
            <v>6612336000I</v>
          </cell>
          <cell r="B1044">
            <v>10</v>
          </cell>
          <cell r="C1044" t="str">
            <v>10471 Madeleine Hessing - Locatiemanager</v>
          </cell>
          <cell r="D1044">
            <v>10471</v>
          </cell>
          <cell r="E1044" t="str">
            <v>Madeleine Hessing - Locatiemanager</v>
          </cell>
        </row>
        <row r="1045">
          <cell r="A1045" t="str">
            <v>6612338000U</v>
          </cell>
          <cell r="B1045">
            <v>10</v>
          </cell>
          <cell r="C1045" t="str">
            <v>10471 Madeleine Hessing - Locatiemanager</v>
          </cell>
          <cell r="D1045">
            <v>10471</v>
          </cell>
          <cell r="E1045" t="str">
            <v>Madeleine Hessing - Locatiemanager</v>
          </cell>
        </row>
        <row r="1046">
          <cell r="A1046" t="str">
            <v>6612338008U</v>
          </cell>
          <cell r="B1046">
            <v>10</v>
          </cell>
          <cell r="C1046" t="str">
            <v>10471 Madeleine Hessing - Locatiemanager</v>
          </cell>
          <cell r="D1046">
            <v>10471</v>
          </cell>
          <cell r="E1046" t="str">
            <v>Madeleine Hessing - Locatiemanager</v>
          </cell>
        </row>
        <row r="1047">
          <cell r="A1047" t="str">
            <v>6612338009U</v>
          </cell>
          <cell r="B1047">
            <v>10</v>
          </cell>
          <cell r="C1047" t="str">
            <v>10471 Madeleine Hessing - Locatiemanager</v>
          </cell>
          <cell r="D1047">
            <v>10471</v>
          </cell>
          <cell r="E1047" t="str">
            <v>Madeleine Hessing - Locatiemanager</v>
          </cell>
        </row>
        <row r="1048">
          <cell r="A1048" t="str">
            <v>6612338010U</v>
          </cell>
          <cell r="B1048">
            <v>10</v>
          </cell>
          <cell r="C1048" t="str">
            <v>10471 Madeleine Hessing - Locatiemanager</v>
          </cell>
          <cell r="D1048">
            <v>10471</v>
          </cell>
          <cell r="E1048" t="str">
            <v>Madeleine Hessing - Locatiemanager</v>
          </cell>
        </row>
        <row r="1049">
          <cell r="A1049" t="str">
            <v>6612338011U</v>
          </cell>
          <cell r="B1049">
            <v>10</v>
          </cell>
          <cell r="C1049" t="str">
            <v>10471 Madeleine Hessing - Locatiemanager</v>
          </cell>
          <cell r="D1049">
            <v>10471</v>
          </cell>
          <cell r="E1049" t="str">
            <v>Madeleine Hessing - Locatiemanager</v>
          </cell>
        </row>
        <row r="1050">
          <cell r="A1050" t="str">
            <v>6612338012U</v>
          </cell>
          <cell r="B1050">
            <v>10</v>
          </cell>
          <cell r="C1050" t="str">
            <v>10471 Madeleine Hessing - Locatiemanager</v>
          </cell>
          <cell r="D1050">
            <v>10471</v>
          </cell>
          <cell r="E1050" t="str">
            <v>Madeleine Hessing - Locatiemanager</v>
          </cell>
        </row>
        <row r="1051">
          <cell r="A1051" t="str">
            <v>6612338031U</v>
          </cell>
          <cell r="B1051">
            <v>10</v>
          </cell>
          <cell r="C1051" t="str">
            <v>10471 Madeleine Hessing - Locatiemanager</v>
          </cell>
          <cell r="D1051">
            <v>10471</v>
          </cell>
          <cell r="E1051" t="str">
            <v>Madeleine Hessing - Locatiemanager</v>
          </cell>
        </row>
        <row r="1052">
          <cell r="A1052" t="str">
            <v>6612338108U</v>
          </cell>
          <cell r="B1052">
            <v>10</v>
          </cell>
          <cell r="C1052" t="str">
            <v>10471 Madeleine Hessing - Locatiemanager</v>
          </cell>
          <cell r="D1052">
            <v>10471</v>
          </cell>
          <cell r="E1052" t="str">
            <v>Madeleine Hessing - Locatiemanager</v>
          </cell>
        </row>
        <row r="1053">
          <cell r="A1053" t="str">
            <v>6612338109U</v>
          </cell>
          <cell r="B1053">
            <v>10</v>
          </cell>
          <cell r="C1053" t="str">
            <v>10471 Madeleine Hessing - Locatiemanager</v>
          </cell>
          <cell r="D1053">
            <v>10471</v>
          </cell>
          <cell r="E1053" t="str">
            <v>Madeleine Hessing - Locatiemanager</v>
          </cell>
        </row>
        <row r="1054">
          <cell r="A1054" t="str">
            <v>6612338147U</v>
          </cell>
          <cell r="B1054">
            <v>10</v>
          </cell>
          <cell r="C1054" t="str">
            <v>10471 Madeleine Hessing - Locatiemanager</v>
          </cell>
          <cell r="D1054">
            <v>10471</v>
          </cell>
          <cell r="E1054" t="str">
            <v>Madeleine Hessing - Locatiemanager</v>
          </cell>
        </row>
        <row r="1055">
          <cell r="A1055" t="str">
            <v>6612338999U</v>
          </cell>
          <cell r="B1055">
            <v>10</v>
          </cell>
          <cell r="C1055" t="str">
            <v>10190 Afschrijvingen, Stelposten, Verrekeningen, Tegenbk</v>
          </cell>
          <cell r="D1055">
            <v>10190</v>
          </cell>
          <cell r="E1055" t="str">
            <v>Afschrijvingen, Stelposten, Verrekeningen, Tegenbk</v>
          </cell>
        </row>
        <row r="1056">
          <cell r="A1056" t="str">
            <v>6612341122U</v>
          </cell>
          <cell r="B1056">
            <v>10</v>
          </cell>
          <cell r="C1056" t="str">
            <v>10471 Madeleine Hessing - Locatiemanager</v>
          </cell>
          <cell r="D1056">
            <v>10471</v>
          </cell>
          <cell r="E1056" t="str">
            <v>Madeleine Hessing - Locatiemanager</v>
          </cell>
        </row>
        <row r="1057">
          <cell r="A1057" t="str">
            <v>6612343100I</v>
          </cell>
          <cell r="B1057">
            <v>10</v>
          </cell>
          <cell r="C1057" t="str">
            <v>10471 Madeleine Hessing - Locatiemanager</v>
          </cell>
          <cell r="D1057">
            <v>10471</v>
          </cell>
          <cell r="E1057" t="str">
            <v>Madeleine Hessing - Locatiemanager</v>
          </cell>
        </row>
        <row r="1058">
          <cell r="A1058" t="str">
            <v>6612343800U</v>
          </cell>
          <cell r="B1058">
            <v>10</v>
          </cell>
          <cell r="C1058" t="str">
            <v>10471 Madeleine Hessing - Locatiemanager</v>
          </cell>
          <cell r="D1058">
            <v>10471</v>
          </cell>
          <cell r="E1058" t="str">
            <v>Madeleine Hessing - Locatiemanager</v>
          </cell>
        </row>
        <row r="1059">
          <cell r="A1059" t="str">
            <v>6612434110U</v>
          </cell>
          <cell r="B1059">
            <v>10</v>
          </cell>
          <cell r="C1059" t="str">
            <v>10471 Madeleine Hessing - Locatiemanager</v>
          </cell>
          <cell r="D1059">
            <v>10471</v>
          </cell>
          <cell r="E1059" t="str">
            <v>Madeleine Hessing - Locatiemanager</v>
          </cell>
        </row>
        <row r="1060">
          <cell r="A1060" t="str">
            <v>6612434201I</v>
          </cell>
          <cell r="B1060">
            <v>10</v>
          </cell>
          <cell r="C1060" t="str">
            <v>10471 Madeleine Hessing - Locatiemanager</v>
          </cell>
          <cell r="D1060">
            <v>10471</v>
          </cell>
          <cell r="E1060" t="str">
            <v>Madeleine Hessing - Locatiemanager</v>
          </cell>
        </row>
        <row r="1061">
          <cell r="A1061" t="str">
            <v>6612435100U</v>
          </cell>
          <cell r="B1061">
            <v>10</v>
          </cell>
          <cell r="C1061" t="str">
            <v>10447 Anita Wiersinga Teammanager sociaal domein</v>
          </cell>
          <cell r="D1061">
            <v>10447</v>
          </cell>
          <cell r="E1061" t="str">
            <v>Anita Wiersinga Teammanager sociaal domein</v>
          </cell>
        </row>
        <row r="1062">
          <cell r="A1062" t="str">
            <v>6612435104U</v>
          </cell>
          <cell r="B1062">
            <v>10</v>
          </cell>
          <cell r="C1062" t="str">
            <v>10447 Anita Wiersinga Teammanager sociaal domein</v>
          </cell>
          <cell r="D1062">
            <v>10447</v>
          </cell>
          <cell r="E1062" t="str">
            <v>Anita Wiersinga Teammanager sociaal domein</v>
          </cell>
        </row>
        <row r="1063">
          <cell r="A1063" t="str">
            <v>6612438000U</v>
          </cell>
          <cell r="B1063">
            <v>10</v>
          </cell>
          <cell r="C1063" t="str">
            <v>10471 Madeleine Hessing - Locatiemanager</v>
          </cell>
          <cell r="D1063">
            <v>10471</v>
          </cell>
          <cell r="E1063" t="str">
            <v>Madeleine Hessing - Locatiemanager</v>
          </cell>
        </row>
        <row r="1064">
          <cell r="A1064" t="str">
            <v>6612438005U</v>
          </cell>
          <cell r="B1064">
            <v>10</v>
          </cell>
          <cell r="C1064" t="str">
            <v>10471 Madeleine Hessing - Locatiemanager</v>
          </cell>
          <cell r="D1064">
            <v>10471</v>
          </cell>
          <cell r="E1064" t="str">
            <v>Madeleine Hessing - Locatiemanager</v>
          </cell>
        </row>
        <row r="1065">
          <cell r="A1065" t="str">
            <v>6612438147U</v>
          </cell>
          <cell r="B1065">
            <v>10</v>
          </cell>
          <cell r="C1065" t="str">
            <v>10471 Madeleine Hessing - Locatiemanager</v>
          </cell>
          <cell r="D1065">
            <v>10471</v>
          </cell>
          <cell r="E1065" t="str">
            <v>Madeleine Hessing - Locatiemanager</v>
          </cell>
        </row>
        <row r="1066">
          <cell r="A1066" t="str">
            <v>6612441122U</v>
          </cell>
          <cell r="B1066">
            <v>10</v>
          </cell>
          <cell r="C1066" t="str">
            <v>10471 Madeleine Hessing - Locatiemanager</v>
          </cell>
          <cell r="D1066">
            <v>10471</v>
          </cell>
          <cell r="E1066" t="str">
            <v>Madeleine Hessing - Locatiemanager</v>
          </cell>
        </row>
        <row r="1067">
          <cell r="A1067" t="str">
            <v>6612441222I</v>
          </cell>
          <cell r="B1067">
            <v>10</v>
          </cell>
          <cell r="C1067" t="str">
            <v>10471 Madeleine Hessing - Locatiemanager</v>
          </cell>
          <cell r="D1067">
            <v>10471</v>
          </cell>
          <cell r="E1067" t="str">
            <v>Madeleine Hessing - Locatiemanager</v>
          </cell>
        </row>
        <row r="1068">
          <cell r="A1068" t="str">
            <v>6612443100I</v>
          </cell>
          <cell r="B1068">
            <v>10</v>
          </cell>
          <cell r="C1068" t="str">
            <v>10471 Madeleine Hessing - Locatiemanager</v>
          </cell>
          <cell r="D1068">
            <v>10471</v>
          </cell>
          <cell r="E1068" t="str">
            <v>Madeleine Hessing - Locatiemanager</v>
          </cell>
        </row>
        <row r="1069">
          <cell r="A1069" t="str">
            <v>6612538000U</v>
          </cell>
          <cell r="B1069">
            <v>10</v>
          </cell>
          <cell r="C1069" t="str">
            <v>10452 Christina Stepanian Beleidsadv Soc Dom Vluchteling</v>
          </cell>
          <cell r="D1069">
            <v>10452</v>
          </cell>
          <cell r="E1069" t="str">
            <v>Christina Stepanian Beleidsadv Soc Dom Vluchteling</v>
          </cell>
        </row>
        <row r="1070">
          <cell r="A1070" t="str">
            <v>6612543100I</v>
          </cell>
          <cell r="B1070">
            <v>10</v>
          </cell>
          <cell r="C1070" t="str">
            <v>10452 Christina Stepanian Beleidsadv Soc Dom Vluchteling</v>
          </cell>
          <cell r="D1070">
            <v>10452</v>
          </cell>
          <cell r="E1070" t="str">
            <v>Christina Stepanian Beleidsadv Soc Dom Vluchteling</v>
          </cell>
        </row>
        <row r="1071">
          <cell r="A1071" t="str">
            <v>6612838000U</v>
          </cell>
          <cell r="B1071">
            <v>10</v>
          </cell>
          <cell r="C1071" t="str">
            <v>10323 Annelies Maarschalkerweerd Beleidsadv.onderw jeugd</v>
          </cell>
          <cell r="D1071">
            <v>10323</v>
          </cell>
          <cell r="E1071" t="str">
            <v>Annelies Maarschalkerweerd Beleidsadv.onderw jeugd</v>
          </cell>
        </row>
        <row r="1072">
          <cell r="A1072" t="str">
            <v>6612843100I</v>
          </cell>
          <cell r="B1072">
            <v>10</v>
          </cell>
          <cell r="C1072" t="str">
            <v>10323 Annelies Maarschalkerweerd Beleidsadv.onderw jeugd</v>
          </cell>
          <cell r="D1072">
            <v>10323</v>
          </cell>
          <cell r="E1072" t="str">
            <v>Annelies Maarschalkerweerd Beleidsadv.onderw jeugd</v>
          </cell>
        </row>
        <row r="1073">
          <cell r="A1073" t="str">
            <v>6612938000U</v>
          </cell>
          <cell r="B1073">
            <v>10</v>
          </cell>
          <cell r="C1073" t="str">
            <v>10376 Miriam Roozeman Beleidsadviseur sociaal domein</v>
          </cell>
          <cell r="D1073">
            <v>10376</v>
          </cell>
          <cell r="E1073" t="str">
            <v>Miriam Roozeman Beleidsadviseur sociaal domein</v>
          </cell>
        </row>
        <row r="1074">
          <cell r="A1074" t="str">
            <v>6612943100I</v>
          </cell>
          <cell r="B1074">
            <v>10</v>
          </cell>
          <cell r="C1074" t="str">
            <v>10376 Miriam Roozeman Beleidsadviseur sociaal domein</v>
          </cell>
          <cell r="D1074">
            <v>10376</v>
          </cell>
          <cell r="E1074" t="str">
            <v>Miriam Roozeman Beleidsadviseur sociaal domein</v>
          </cell>
        </row>
        <row r="1075">
          <cell r="A1075" t="str">
            <v>6613038000U</v>
          </cell>
          <cell r="B1075">
            <v>10</v>
          </cell>
          <cell r="C1075" t="str">
            <v>10380 Nona de Kloe Beleidsadviseur Sociaal Domein</v>
          </cell>
          <cell r="D1075">
            <v>10380</v>
          </cell>
          <cell r="E1075" t="str">
            <v>Nona de Kloe Beleidsadviseur Sociaal Domein</v>
          </cell>
        </row>
        <row r="1076">
          <cell r="A1076" t="str">
            <v>6613043100I</v>
          </cell>
          <cell r="B1076">
            <v>10</v>
          </cell>
          <cell r="C1076" t="str">
            <v>10380 Nona de Kloe Beleidsadviseur Sociaal Domein</v>
          </cell>
          <cell r="D1076">
            <v>10380</v>
          </cell>
          <cell r="E1076" t="str">
            <v>Nona de Kloe Beleidsadviseur Sociaal Domein</v>
          </cell>
        </row>
        <row r="1077">
          <cell r="A1077" t="str">
            <v>6613043603U</v>
          </cell>
          <cell r="B1077">
            <v>10</v>
          </cell>
          <cell r="C1077" t="str">
            <v>10374 Annemieke Haks Accounthouder Lariks</v>
          </cell>
          <cell r="D1077">
            <v>10374</v>
          </cell>
          <cell r="E1077" t="str">
            <v>Annemieke Haks Accounthouder Lariks</v>
          </cell>
        </row>
        <row r="1078">
          <cell r="A1078" t="str">
            <v>6613138000U</v>
          </cell>
          <cell r="B1078">
            <v>10</v>
          </cell>
          <cell r="C1078" t="str">
            <v>10380 Nona de Kloe Beleidsadviseur Sociaal Domein</v>
          </cell>
          <cell r="D1078">
            <v>10380</v>
          </cell>
          <cell r="E1078" t="str">
            <v>Nona de Kloe Beleidsadviseur Sociaal Domein</v>
          </cell>
        </row>
        <row r="1079">
          <cell r="A1079" t="str">
            <v>6613143100I</v>
          </cell>
          <cell r="B1079">
            <v>10</v>
          </cell>
          <cell r="C1079" t="str">
            <v>10380 Nona de Kloe Beleidsadviseur Sociaal Domein</v>
          </cell>
          <cell r="D1079">
            <v>10380</v>
          </cell>
          <cell r="E1079" t="str">
            <v>Nona de Kloe Beleidsadviseur Sociaal Domein</v>
          </cell>
        </row>
        <row r="1080">
          <cell r="A1080" t="str">
            <v>6613143603U</v>
          </cell>
          <cell r="B1080">
            <v>10</v>
          </cell>
          <cell r="C1080" t="str">
            <v>10374 Annemieke Haks Accounthouder Lariks</v>
          </cell>
          <cell r="D1080">
            <v>10374</v>
          </cell>
          <cell r="E1080" t="str">
            <v>Annemieke Haks Accounthouder Lariks</v>
          </cell>
        </row>
        <row r="1081">
          <cell r="A1081" t="str">
            <v>6613238000U</v>
          </cell>
          <cell r="B1081">
            <v>10</v>
          </cell>
          <cell r="C1081" t="str">
            <v>10376 Miriam Roozeman Beleidsadviseur sociaal domein</v>
          </cell>
          <cell r="D1081">
            <v>10376</v>
          </cell>
          <cell r="E1081" t="str">
            <v>Miriam Roozeman Beleidsadviseur sociaal domein</v>
          </cell>
        </row>
        <row r="1082">
          <cell r="A1082" t="str">
            <v>6613243100I</v>
          </cell>
          <cell r="B1082">
            <v>10</v>
          </cell>
          <cell r="C1082" t="str">
            <v>10376 Miriam Roozeman Beleidsadviseur sociaal domein</v>
          </cell>
          <cell r="D1082">
            <v>10376</v>
          </cell>
          <cell r="E1082" t="str">
            <v>Miriam Roozeman Beleidsadviseur sociaal domein</v>
          </cell>
        </row>
        <row r="1083">
          <cell r="A1083" t="str">
            <v>6613538000U</v>
          </cell>
          <cell r="B1083">
            <v>10</v>
          </cell>
          <cell r="C1083" t="str">
            <v>10368 Prisca-Evi Braat Beleidsadviseur sociaal domein</v>
          </cell>
          <cell r="D1083">
            <v>10368</v>
          </cell>
          <cell r="E1083" t="str">
            <v>Prisca-Evi Braat Beleidsadviseur sociaal domein</v>
          </cell>
        </row>
        <row r="1084">
          <cell r="A1084" t="str">
            <v>6613543800U</v>
          </cell>
          <cell r="B1084">
            <v>10</v>
          </cell>
          <cell r="C1084" t="str">
            <v>10368 Prisca-Evi Braat Beleidsadviseur sociaal domein</v>
          </cell>
          <cell r="D1084">
            <v>10368</v>
          </cell>
          <cell r="E1084" t="str">
            <v>Prisca-Evi Braat Beleidsadviseur sociaal domein</v>
          </cell>
        </row>
        <row r="1085">
          <cell r="A1085" t="str">
            <v>6613638000U</v>
          </cell>
          <cell r="B1085">
            <v>10</v>
          </cell>
          <cell r="C1085" t="str">
            <v>10321 Bram Harmsen Beleidsadviseur awbz/wmo</v>
          </cell>
          <cell r="D1085">
            <v>10321</v>
          </cell>
          <cell r="E1085" t="str">
            <v>Bram Harmsen Beleidsadviseur awbz/wmo</v>
          </cell>
        </row>
        <row r="1086">
          <cell r="A1086" t="str">
            <v>6613643603U</v>
          </cell>
          <cell r="B1086">
            <v>10</v>
          </cell>
          <cell r="C1086" t="str">
            <v>10374 Annemieke Haks Accounthouder Lariks</v>
          </cell>
          <cell r="D1086">
            <v>10374</v>
          </cell>
          <cell r="E1086" t="str">
            <v>Annemieke Haks Accounthouder Lariks</v>
          </cell>
        </row>
        <row r="1087">
          <cell r="A1087" t="str">
            <v>6613643800U</v>
          </cell>
          <cell r="B1087">
            <v>10</v>
          </cell>
          <cell r="C1087" t="str">
            <v>10321 Bram Harmsen Beleidsadviseur awbz/wmo</v>
          </cell>
          <cell r="D1087">
            <v>10321</v>
          </cell>
          <cell r="E1087" t="str">
            <v>Bram Harmsen Beleidsadviseur awbz/wmo</v>
          </cell>
        </row>
        <row r="1088">
          <cell r="A1088" t="str">
            <v>6613738000U</v>
          </cell>
          <cell r="B1088">
            <v>10</v>
          </cell>
          <cell r="C1088" t="str">
            <v>10380 Nona de Kloe Beleidsadviseur Sociaal Domein</v>
          </cell>
          <cell r="D1088">
            <v>10380</v>
          </cell>
          <cell r="E1088" t="str">
            <v>Nona de Kloe Beleidsadviseur Sociaal Domein</v>
          </cell>
        </row>
        <row r="1089">
          <cell r="A1089" t="str">
            <v>6613743601U</v>
          </cell>
          <cell r="B1089">
            <v>10</v>
          </cell>
          <cell r="C1089" t="str">
            <v>10380 Nona de Kloe Beleidsadviseur Sociaal Domein</v>
          </cell>
          <cell r="D1089">
            <v>10380</v>
          </cell>
          <cell r="E1089" t="str">
            <v>Nona de Kloe Beleidsadviseur Sociaal Domein</v>
          </cell>
        </row>
        <row r="1090">
          <cell r="A1090" t="str">
            <v>6613743603U</v>
          </cell>
          <cell r="B1090">
            <v>10</v>
          </cell>
          <cell r="C1090" t="str">
            <v>10374 Annemieke Haks Accounthouder Lariks</v>
          </cell>
          <cell r="D1090">
            <v>10374</v>
          </cell>
          <cell r="E1090" t="str">
            <v>Annemieke Haks Accounthouder Lariks</v>
          </cell>
        </row>
        <row r="1091">
          <cell r="A1091" t="str">
            <v>6613743800U</v>
          </cell>
          <cell r="B1091">
            <v>10</v>
          </cell>
          <cell r="C1091" t="str">
            <v>10380 Nona de Kloe Beleidsadviseur Sociaal Domein</v>
          </cell>
          <cell r="D1091">
            <v>10380</v>
          </cell>
          <cell r="E1091" t="str">
            <v>Nona de Kloe Beleidsadviseur Sociaal Domein</v>
          </cell>
        </row>
        <row r="1092">
          <cell r="A1092" t="str">
            <v>6613838000U</v>
          </cell>
          <cell r="B1092">
            <v>10</v>
          </cell>
          <cell r="C1092" t="str">
            <v>10380 Nona de Kloe Beleidsadviseur Sociaal Domein</v>
          </cell>
          <cell r="D1092">
            <v>10380</v>
          </cell>
          <cell r="E1092" t="str">
            <v>Nona de Kloe Beleidsadviseur Sociaal Domein</v>
          </cell>
        </row>
        <row r="1093">
          <cell r="A1093" t="str">
            <v>6613843601U</v>
          </cell>
          <cell r="B1093">
            <v>10</v>
          </cell>
          <cell r="C1093" t="str">
            <v>10380 Nona de Kloe Beleidsadviseur Sociaal Domein</v>
          </cell>
          <cell r="D1093">
            <v>10380</v>
          </cell>
          <cell r="E1093" t="str">
            <v>Nona de Kloe Beleidsadviseur Sociaal Domein</v>
          </cell>
        </row>
        <row r="1094">
          <cell r="A1094" t="str">
            <v>6613843603U</v>
          </cell>
          <cell r="B1094">
            <v>10</v>
          </cell>
          <cell r="C1094" t="str">
            <v>10374 Annemieke Haks Accounthouder Lariks</v>
          </cell>
          <cell r="D1094">
            <v>10374</v>
          </cell>
          <cell r="E1094" t="str">
            <v>Annemieke Haks Accounthouder Lariks</v>
          </cell>
        </row>
        <row r="1095">
          <cell r="A1095" t="str">
            <v>6613938000I</v>
          </cell>
          <cell r="B1095">
            <v>10</v>
          </cell>
          <cell r="C1095" t="str">
            <v>10320 Henriëtte Jansen Beleidsadviseur samenleving</v>
          </cell>
          <cell r="D1095">
            <v>10320</v>
          </cell>
          <cell r="E1095" t="str">
            <v>Henriëtte Jansen Beleidsadviseur samenleving</v>
          </cell>
        </row>
        <row r="1096">
          <cell r="A1096" t="str">
            <v>6613938000U</v>
          </cell>
          <cell r="B1096">
            <v>10</v>
          </cell>
          <cell r="C1096" t="str">
            <v>10320 Henriëtte Jansen Beleidsadviseur samenleving</v>
          </cell>
          <cell r="D1096">
            <v>10320</v>
          </cell>
          <cell r="E1096" t="str">
            <v>Henriëtte Jansen Beleidsadviseur samenleving</v>
          </cell>
        </row>
        <row r="1097">
          <cell r="A1097" t="str">
            <v>6614038000U</v>
          </cell>
          <cell r="B1097">
            <v>10</v>
          </cell>
          <cell r="C1097" t="str">
            <v>10344 Berdien Bruining Beleidsadv. Jeugdhulp pass onderw</v>
          </cell>
          <cell r="D1097">
            <v>10344</v>
          </cell>
          <cell r="E1097" t="str">
            <v>Berdien Bruining Beleidsadv. Jeugdhulp pass onderw</v>
          </cell>
        </row>
        <row r="1098">
          <cell r="A1098" t="str">
            <v>6614043601U</v>
          </cell>
          <cell r="B1098">
            <v>10</v>
          </cell>
          <cell r="C1098" t="str">
            <v>10344 Berdien Bruining Beleidsadv. Jeugdhulp pass onderw</v>
          </cell>
          <cell r="D1098">
            <v>10344</v>
          </cell>
          <cell r="E1098" t="str">
            <v>Berdien Bruining Beleidsadv. Jeugdhulp pass onderw</v>
          </cell>
        </row>
        <row r="1099">
          <cell r="A1099" t="str">
            <v>6614043800U</v>
          </cell>
          <cell r="B1099">
            <v>10</v>
          </cell>
          <cell r="C1099" t="str">
            <v>10344 Berdien Bruining Beleidsadv. Jeugdhulp pass onderw</v>
          </cell>
          <cell r="D1099">
            <v>10344</v>
          </cell>
          <cell r="E1099" t="str">
            <v>Berdien Bruining Beleidsadv. Jeugdhulp pass onderw</v>
          </cell>
        </row>
        <row r="1100">
          <cell r="A1100" t="str">
            <v>6614138000U</v>
          </cell>
          <cell r="B1100">
            <v>10</v>
          </cell>
          <cell r="C1100" t="str">
            <v>10321 Bram Harmsen Beleidsadviseur awbz/wmo</v>
          </cell>
          <cell r="D1100">
            <v>10321</v>
          </cell>
          <cell r="E1100" t="str">
            <v>Bram Harmsen Beleidsadviseur awbz/wmo</v>
          </cell>
        </row>
        <row r="1101">
          <cell r="A1101" t="str">
            <v>6620111000U</v>
          </cell>
          <cell r="B1101">
            <v>10</v>
          </cell>
          <cell r="C1101" t="str">
            <v>10203 Jeanet Meesen Financieel beheer</v>
          </cell>
          <cell r="D1101">
            <v>10203</v>
          </cell>
          <cell r="E1101" t="str">
            <v>Jeanet Meesen Financieel beheer</v>
          </cell>
        </row>
        <row r="1102">
          <cell r="A1102" t="str">
            <v>6620238000U</v>
          </cell>
          <cell r="B1102">
            <v>10</v>
          </cell>
          <cell r="C1102" t="str">
            <v>10375 Geert Houtstra - jr. beleidsadviseur soc. domein</v>
          </cell>
          <cell r="D1102">
            <v>10375</v>
          </cell>
          <cell r="E1102" t="str">
            <v>Geert Houtstra - jr. beleidsadviseur soc. domein</v>
          </cell>
        </row>
        <row r="1103">
          <cell r="A1103" t="str">
            <v>6620238118U</v>
          </cell>
          <cell r="B1103">
            <v>10</v>
          </cell>
          <cell r="C1103" t="str">
            <v>10380 Nona de Kloe Beleidsadviseur Sociaal Domein</v>
          </cell>
          <cell r="D1103">
            <v>10380</v>
          </cell>
          <cell r="E1103" t="str">
            <v>Nona de Kloe Beleidsadviseur Sociaal Domein</v>
          </cell>
        </row>
        <row r="1104">
          <cell r="A1104" t="str">
            <v>6620238999U</v>
          </cell>
          <cell r="B1104">
            <v>10</v>
          </cell>
          <cell r="C1104" t="str">
            <v>10190 Afschrijvingen, Stelposten, Verrekeningen, Tegenbk</v>
          </cell>
          <cell r="D1104">
            <v>10190</v>
          </cell>
          <cell r="E1104" t="str">
            <v>Afschrijvingen, Stelposten, Verrekeningen, Tegenbk</v>
          </cell>
        </row>
        <row r="1105">
          <cell r="A1105" t="str">
            <v>6620243201I</v>
          </cell>
          <cell r="B1105">
            <v>10</v>
          </cell>
          <cell r="C1105" t="str">
            <v>10447 Anita Wiersinga Teammanager sociaal domein</v>
          </cell>
          <cell r="D1105">
            <v>10447</v>
          </cell>
          <cell r="E1105" t="str">
            <v>Anita Wiersinga Teammanager sociaal domein</v>
          </cell>
        </row>
        <row r="1106">
          <cell r="A1106" t="str">
            <v>6620243603U</v>
          </cell>
          <cell r="B1106">
            <v>10</v>
          </cell>
          <cell r="C1106" t="str">
            <v>10374 Annemieke Haks Accounthouder Lariks</v>
          </cell>
          <cell r="D1106">
            <v>10374</v>
          </cell>
          <cell r="E1106" t="str">
            <v>Annemieke Haks Accounthouder Lariks</v>
          </cell>
        </row>
        <row r="1107">
          <cell r="A1107" t="str">
            <v>6620243806U</v>
          </cell>
          <cell r="B1107">
            <v>10</v>
          </cell>
          <cell r="C1107" t="str">
            <v>10376 Miriam Roozeman Beleidsadviseur sociaal domein</v>
          </cell>
          <cell r="D1107">
            <v>10376</v>
          </cell>
          <cell r="E1107" t="str">
            <v>Miriam Roozeman Beleidsadviseur sociaal domein</v>
          </cell>
        </row>
        <row r="1108">
          <cell r="A1108" t="str">
            <v>6620243807U</v>
          </cell>
          <cell r="B1108">
            <v>10</v>
          </cell>
          <cell r="C1108" t="str">
            <v>10344 Berdien Bruining Beleidsadv. Jeugdhulp pass onderw</v>
          </cell>
          <cell r="D1108">
            <v>10344</v>
          </cell>
          <cell r="E1108" t="str">
            <v>Berdien Bruining Beleidsadv. Jeugdhulp pass onderw</v>
          </cell>
        </row>
        <row r="1109">
          <cell r="A1109" t="str">
            <v>6620343603U</v>
          </cell>
          <cell r="B1109">
            <v>10</v>
          </cell>
          <cell r="C1109" t="str">
            <v>10374 Annemieke Haks Accounthouder Lariks</v>
          </cell>
          <cell r="D1109">
            <v>10374</v>
          </cell>
          <cell r="E1109" t="str">
            <v>Annemieke Haks Accounthouder Lariks</v>
          </cell>
        </row>
        <row r="1110">
          <cell r="A1110" t="str">
            <v>6620438118U</v>
          </cell>
          <cell r="B1110">
            <v>10</v>
          </cell>
          <cell r="C1110" t="str">
            <v>10344 Berdien Bruining Beleidsadv. Jeugdhulp pass onderw</v>
          </cell>
          <cell r="D1110">
            <v>10344</v>
          </cell>
          <cell r="E1110" t="str">
            <v>Berdien Bruining Beleidsadv. Jeugdhulp pass onderw</v>
          </cell>
        </row>
        <row r="1111">
          <cell r="A1111" t="str">
            <v>6620443601U</v>
          </cell>
          <cell r="B1111">
            <v>10</v>
          </cell>
          <cell r="C1111" t="str">
            <v>10323 Annelies Maarschalkerweerd Beleidsadv.onderw jeugd</v>
          </cell>
          <cell r="D1111">
            <v>10323</v>
          </cell>
          <cell r="E1111" t="str">
            <v>Annelies Maarschalkerweerd Beleidsadv.onderw jeugd</v>
          </cell>
        </row>
        <row r="1112">
          <cell r="A1112" t="str">
            <v>6620443603U</v>
          </cell>
          <cell r="B1112">
            <v>10</v>
          </cell>
          <cell r="C1112" t="str">
            <v>10374 Annemieke Haks Accounthouder Lariks</v>
          </cell>
          <cell r="D1112">
            <v>10374</v>
          </cell>
          <cell r="E1112" t="str">
            <v>Annemieke Haks Accounthouder Lariks</v>
          </cell>
        </row>
        <row r="1113">
          <cell r="A1113" t="str">
            <v>6620443806U</v>
          </cell>
          <cell r="B1113">
            <v>10</v>
          </cell>
          <cell r="C1113" t="str">
            <v>10376 Miriam Roozeman Beleidsadviseur sociaal domein</v>
          </cell>
          <cell r="D1113">
            <v>10376</v>
          </cell>
          <cell r="E1113" t="str">
            <v>Miriam Roozeman Beleidsadviseur sociaal domein</v>
          </cell>
        </row>
        <row r="1114">
          <cell r="A1114" t="str">
            <v>6630111000U</v>
          </cell>
          <cell r="B1114">
            <v>10</v>
          </cell>
          <cell r="C1114" t="str">
            <v>10203 Jeanet Meesen Financieel beheer</v>
          </cell>
          <cell r="D1114">
            <v>10203</v>
          </cell>
          <cell r="E1114" t="str">
            <v>Jeanet Meesen Financieel beheer</v>
          </cell>
        </row>
        <row r="1115">
          <cell r="A1115" t="str">
            <v>6630135100U</v>
          </cell>
          <cell r="B1115">
            <v>10</v>
          </cell>
          <cell r="C1115" t="str">
            <v>10447 Anita Wiersinga Teammanager sociaal domein</v>
          </cell>
          <cell r="D1115">
            <v>10447</v>
          </cell>
          <cell r="E1115" t="str">
            <v>Anita Wiersinga Teammanager sociaal domein</v>
          </cell>
        </row>
        <row r="1116">
          <cell r="A1116" t="str">
            <v>6630234116U</v>
          </cell>
          <cell r="B1116">
            <v>10</v>
          </cell>
          <cell r="C1116" t="str">
            <v>10368 Prisca-Evi Braat Beleidsadviseur sociaal domein</v>
          </cell>
          <cell r="D1116">
            <v>10368</v>
          </cell>
          <cell r="E1116" t="str">
            <v>Prisca-Evi Braat Beleidsadviseur sociaal domein</v>
          </cell>
        </row>
        <row r="1117">
          <cell r="A1117" t="str">
            <v>6630234201I</v>
          </cell>
          <cell r="B1117">
            <v>10</v>
          </cell>
          <cell r="C1117" t="str">
            <v>10368 Prisca-Evi Braat Beleidsadviseur sociaal domein</v>
          </cell>
          <cell r="D1117">
            <v>10368</v>
          </cell>
          <cell r="E1117" t="str">
            <v>Prisca-Evi Braat Beleidsadviseur sociaal domein</v>
          </cell>
        </row>
        <row r="1118">
          <cell r="A1118" t="str">
            <v>6630234202I</v>
          </cell>
          <cell r="B1118">
            <v>10</v>
          </cell>
          <cell r="C1118" t="str">
            <v>10368 Prisca-Evi Braat Beleidsadviseur sociaal domein</v>
          </cell>
          <cell r="D1118">
            <v>10368</v>
          </cell>
          <cell r="E1118" t="str">
            <v>Prisca-Evi Braat Beleidsadviseur sociaal domein</v>
          </cell>
        </row>
        <row r="1119">
          <cell r="A1119" t="str">
            <v>6630238999I</v>
          </cell>
          <cell r="B1119">
            <v>10</v>
          </cell>
          <cell r="C1119" t="str">
            <v>10190 Afschrijvingen, Stelposten, Verrekeningen, Tegenbk</v>
          </cell>
          <cell r="D1119">
            <v>10190</v>
          </cell>
          <cell r="E1119" t="str">
            <v>Afschrijvingen, Stelposten, Verrekeningen, Tegenbk</v>
          </cell>
        </row>
        <row r="1120">
          <cell r="A1120" t="str">
            <v>6630241101U</v>
          </cell>
          <cell r="B1120">
            <v>10</v>
          </cell>
          <cell r="C1120" t="str">
            <v>10368 Prisca-Evi Braat Beleidsadviseur sociaal domein</v>
          </cell>
          <cell r="D1120">
            <v>10368</v>
          </cell>
          <cell r="E1120" t="str">
            <v>Prisca-Evi Braat Beleidsadviseur sociaal domein</v>
          </cell>
        </row>
        <row r="1121">
          <cell r="A1121" t="str">
            <v>6630241103U</v>
          </cell>
          <cell r="B1121">
            <v>10</v>
          </cell>
          <cell r="C1121" t="str">
            <v>10368 Prisca-Evi Braat Beleidsadviseur sociaal domein</v>
          </cell>
          <cell r="D1121">
            <v>10368</v>
          </cell>
          <cell r="E1121" t="str">
            <v>Prisca-Evi Braat Beleidsadviseur sociaal domein</v>
          </cell>
        </row>
        <row r="1122">
          <cell r="A1122" t="str">
            <v>6630241104U</v>
          </cell>
          <cell r="B1122">
            <v>10</v>
          </cell>
          <cell r="C1122" t="str">
            <v>10368 Prisca-Evi Braat Beleidsadviseur sociaal domein</v>
          </cell>
          <cell r="D1122">
            <v>10368</v>
          </cell>
          <cell r="E1122" t="str">
            <v>Prisca-Evi Braat Beleidsadviseur sociaal domein</v>
          </cell>
        </row>
        <row r="1123">
          <cell r="A1123" t="str">
            <v>6630241113U</v>
          </cell>
          <cell r="B1123">
            <v>10</v>
          </cell>
          <cell r="C1123" t="str">
            <v>10368 Prisca-Evi Braat Beleidsadviseur sociaal domein</v>
          </cell>
          <cell r="D1123">
            <v>10368</v>
          </cell>
          <cell r="E1123" t="str">
            <v>Prisca-Evi Braat Beleidsadviseur sociaal domein</v>
          </cell>
        </row>
        <row r="1124">
          <cell r="A1124" t="str">
            <v>6630241117U</v>
          </cell>
          <cell r="B1124">
            <v>10</v>
          </cell>
          <cell r="C1124" t="str">
            <v>10368 Prisca-Evi Braat Beleidsadviseur sociaal domein</v>
          </cell>
          <cell r="D1124">
            <v>10368</v>
          </cell>
          <cell r="E1124" t="str">
            <v>Prisca-Evi Braat Beleidsadviseur sociaal domein</v>
          </cell>
        </row>
        <row r="1125">
          <cell r="A1125" t="str">
            <v>6630241125U</v>
          </cell>
          <cell r="B1125">
            <v>10</v>
          </cell>
          <cell r="C1125" t="str">
            <v>10368 Prisca-Evi Braat Beleidsadviseur sociaal domein</v>
          </cell>
          <cell r="D1125">
            <v>10368</v>
          </cell>
          <cell r="E1125" t="str">
            <v>Prisca-Evi Braat Beleidsadviseur sociaal domein</v>
          </cell>
        </row>
        <row r="1126">
          <cell r="A1126" t="str">
            <v>6630241200I</v>
          </cell>
          <cell r="B1126">
            <v>10</v>
          </cell>
          <cell r="C1126" t="str">
            <v>10368 Prisca-Evi Braat Beleidsadviseur sociaal domein</v>
          </cell>
          <cell r="D1126">
            <v>10368</v>
          </cell>
          <cell r="E1126" t="str">
            <v>Prisca-Evi Braat Beleidsadviseur sociaal domein</v>
          </cell>
        </row>
        <row r="1127">
          <cell r="A1127" t="str">
            <v>6630241217I</v>
          </cell>
          <cell r="B1127">
            <v>10</v>
          </cell>
          <cell r="C1127" t="str">
            <v>10368 Prisca-Evi Braat Beleidsadviseur sociaal domein</v>
          </cell>
          <cell r="D1127">
            <v>10368</v>
          </cell>
          <cell r="E1127" t="str">
            <v>Prisca-Evi Braat Beleidsadviseur sociaal domein</v>
          </cell>
        </row>
        <row r="1128">
          <cell r="A1128" t="str">
            <v>6630241219I</v>
          </cell>
          <cell r="B1128">
            <v>10</v>
          </cell>
          <cell r="C1128" t="str">
            <v>10368 Prisca-Evi Braat Beleidsadviseur sociaal domein</v>
          </cell>
          <cell r="D1128">
            <v>10368</v>
          </cell>
          <cell r="E1128" t="str">
            <v>Prisca-Evi Braat Beleidsadviseur sociaal domein</v>
          </cell>
        </row>
        <row r="1129">
          <cell r="A1129" t="str">
            <v>6630242001I</v>
          </cell>
          <cell r="B1129">
            <v>10</v>
          </cell>
          <cell r="C1129" t="str">
            <v>10368 Prisca-Evi Braat Beleidsadviseur sociaal domein</v>
          </cell>
          <cell r="D1129">
            <v>10368</v>
          </cell>
          <cell r="E1129" t="str">
            <v>Prisca-Evi Braat Beleidsadviseur sociaal domein</v>
          </cell>
        </row>
        <row r="1130">
          <cell r="A1130" t="str">
            <v>6630242001U</v>
          </cell>
          <cell r="B1130">
            <v>10</v>
          </cell>
          <cell r="C1130" t="str">
            <v>10368 Prisca-Evi Braat Beleidsadviseur sociaal domein</v>
          </cell>
          <cell r="D1130">
            <v>10368</v>
          </cell>
          <cell r="E1130" t="str">
            <v>Prisca-Evi Braat Beleidsadviseur sociaal domein</v>
          </cell>
        </row>
        <row r="1131">
          <cell r="A1131" t="str">
            <v>6630243103I</v>
          </cell>
          <cell r="B1131">
            <v>10</v>
          </cell>
          <cell r="C1131" t="str">
            <v>10368 Prisca-Evi Braat Beleidsadviseur sociaal domein</v>
          </cell>
          <cell r="D1131">
            <v>10368</v>
          </cell>
          <cell r="E1131" t="str">
            <v>Prisca-Evi Braat Beleidsadviseur sociaal domein</v>
          </cell>
        </row>
        <row r="1132">
          <cell r="A1132" t="str">
            <v>6630334117U</v>
          </cell>
          <cell r="B1132">
            <v>10</v>
          </cell>
          <cell r="C1132" t="str">
            <v>10368 Prisca-Evi Braat Beleidsadviseur sociaal domein</v>
          </cell>
          <cell r="D1132">
            <v>10368</v>
          </cell>
          <cell r="E1132" t="str">
            <v>Prisca-Evi Braat Beleidsadviseur sociaal domein</v>
          </cell>
        </row>
        <row r="1133">
          <cell r="A1133" t="str">
            <v>6630334203I</v>
          </cell>
          <cell r="B1133">
            <v>10</v>
          </cell>
          <cell r="C1133" t="str">
            <v>10368 Prisca-Evi Braat Beleidsadviseur sociaal domein</v>
          </cell>
          <cell r="D1133">
            <v>10368</v>
          </cell>
          <cell r="E1133" t="str">
            <v>Prisca-Evi Braat Beleidsadviseur sociaal domein</v>
          </cell>
        </row>
        <row r="1134">
          <cell r="A1134" t="str">
            <v>6630338000U</v>
          </cell>
          <cell r="B1134">
            <v>10</v>
          </cell>
          <cell r="C1134" t="str">
            <v>10368 Prisca-Evi Braat Beleidsadviseur sociaal domein</v>
          </cell>
          <cell r="D1134">
            <v>10368</v>
          </cell>
          <cell r="E1134" t="str">
            <v>Prisca-Evi Braat Beleidsadviseur sociaal domein</v>
          </cell>
        </row>
        <row r="1135">
          <cell r="A1135" t="str">
            <v>6630338999U</v>
          </cell>
          <cell r="B1135">
            <v>10</v>
          </cell>
          <cell r="C1135" t="str">
            <v>10190 Afschrijvingen, Stelposten, Verrekeningen, Tegenbk</v>
          </cell>
          <cell r="D1135">
            <v>10190</v>
          </cell>
          <cell r="E1135" t="str">
            <v>Afschrijvingen, Stelposten, Verrekeningen, Tegenbk</v>
          </cell>
        </row>
        <row r="1136">
          <cell r="A1136" t="str">
            <v>6630341202I</v>
          </cell>
          <cell r="B1136">
            <v>10</v>
          </cell>
          <cell r="C1136" t="str">
            <v>10368 Prisca-Evi Braat Beleidsadviseur sociaal domein</v>
          </cell>
          <cell r="D1136">
            <v>10368</v>
          </cell>
          <cell r="E1136" t="str">
            <v>Prisca-Evi Braat Beleidsadviseur sociaal domein</v>
          </cell>
        </row>
        <row r="1137">
          <cell r="A1137" t="str">
            <v>6630341207I</v>
          </cell>
          <cell r="B1137">
            <v>10</v>
          </cell>
          <cell r="C1137" t="str">
            <v>10368 Prisca-Evi Braat Beleidsadviseur sociaal domein</v>
          </cell>
          <cell r="D1137">
            <v>10368</v>
          </cell>
          <cell r="E1137" t="str">
            <v>Prisca-Evi Braat Beleidsadviseur sociaal domein</v>
          </cell>
        </row>
        <row r="1138">
          <cell r="A1138" t="str">
            <v>6630343105I</v>
          </cell>
          <cell r="B1138">
            <v>10</v>
          </cell>
          <cell r="C1138" t="str">
            <v>10368 Prisca-Evi Braat Beleidsadviseur sociaal domein</v>
          </cell>
          <cell r="D1138">
            <v>10368</v>
          </cell>
          <cell r="E1138" t="str">
            <v>Prisca-Evi Braat Beleidsadviseur sociaal domein</v>
          </cell>
        </row>
        <row r="1139">
          <cell r="A1139" t="str">
            <v>6630343105U</v>
          </cell>
          <cell r="B1139">
            <v>10</v>
          </cell>
          <cell r="C1139" t="str">
            <v>10368 Prisca-Evi Braat Beleidsadviseur sociaal domein</v>
          </cell>
          <cell r="D1139">
            <v>10368</v>
          </cell>
          <cell r="E1139" t="str">
            <v>Prisca-Evi Braat Beleidsadviseur sociaal domein</v>
          </cell>
        </row>
        <row r="1140">
          <cell r="A1140" t="str">
            <v>6630441101U</v>
          </cell>
          <cell r="B1140">
            <v>10</v>
          </cell>
          <cell r="C1140" t="str">
            <v>10368 Prisca-Evi Braat Beleidsadviseur sociaal domein</v>
          </cell>
          <cell r="D1140">
            <v>10368</v>
          </cell>
          <cell r="E1140" t="str">
            <v>Prisca-Evi Braat Beleidsadviseur sociaal domein</v>
          </cell>
        </row>
        <row r="1141">
          <cell r="A1141" t="str">
            <v>6630441106U</v>
          </cell>
          <cell r="B1141">
            <v>10</v>
          </cell>
          <cell r="C1141" t="str">
            <v>10368 Prisca-Evi Braat Beleidsadviseur sociaal domein</v>
          </cell>
          <cell r="D1141">
            <v>10368</v>
          </cell>
          <cell r="E1141" t="str">
            <v>Prisca-Evi Braat Beleidsadviseur sociaal domein</v>
          </cell>
        </row>
        <row r="1142">
          <cell r="A1142" t="str">
            <v>6630441107U</v>
          </cell>
          <cell r="B1142">
            <v>10</v>
          </cell>
          <cell r="C1142" t="str">
            <v>10368 Prisca-Evi Braat Beleidsadviseur sociaal domein</v>
          </cell>
          <cell r="D1142">
            <v>10368</v>
          </cell>
          <cell r="E1142" t="str">
            <v>Prisca-Evi Braat Beleidsadviseur sociaal domein</v>
          </cell>
        </row>
        <row r="1143">
          <cell r="A1143" t="str">
            <v>6630441126U</v>
          </cell>
          <cell r="B1143">
            <v>10</v>
          </cell>
          <cell r="C1143" t="str">
            <v>10368 Prisca-Evi Braat Beleidsadviseur sociaal domein</v>
          </cell>
          <cell r="D1143">
            <v>10368</v>
          </cell>
          <cell r="E1143" t="str">
            <v>Prisca-Evi Braat Beleidsadviseur sociaal domein</v>
          </cell>
        </row>
        <row r="1144">
          <cell r="A1144" t="str">
            <v>6630441127U</v>
          </cell>
          <cell r="B1144">
            <v>10</v>
          </cell>
          <cell r="C1144" t="str">
            <v>10368 Prisca-Evi Braat Beleidsadviseur sociaal domein</v>
          </cell>
          <cell r="D1144">
            <v>10368</v>
          </cell>
          <cell r="E1144" t="str">
            <v>Prisca-Evi Braat Beleidsadviseur sociaal domein</v>
          </cell>
        </row>
        <row r="1145">
          <cell r="A1145" t="str">
            <v>6630441200I</v>
          </cell>
          <cell r="B1145">
            <v>10</v>
          </cell>
          <cell r="C1145" t="str">
            <v>10368 Prisca-Evi Braat Beleidsadviseur sociaal domein</v>
          </cell>
          <cell r="D1145">
            <v>10368</v>
          </cell>
          <cell r="E1145" t="str">
            <v>Prisca-Evi Braat Beleidsadviseur sociaal domein</v>
          </cell>
        </row>
        <row r="1146">
          <cell r="A1146" t="str">
            <v>6630441207I</v>
          </cell>
          <cell r="B1146">
            <v>10</v>
          </cell>
          <cell r="C1146" t="str">
            <v>10368 Prisca-Evi Braat Beleidsadviseur sociaal domein</v>
          </cell>
          <cell r="D1146">
            <v>10368</v>
          </cell>
          <cell r="E1146" t="str">
            <v>Prisca-Evi Braat Beleidsadviseur sociaal domein</v>
          </cell>
        </row>
        <row r="1147">
          <cell r="A1147" t="str">
            <v>6630534108U</v>
          </cell>
          <cell r="B1147">
            <v>10</v>
          </cell>
          <cell r="C1147" t="str">
            <v>10368 Prisca-Evi Braat Beleidsadviseur sociaal domein</v>
          </cell>
          <cell r="D1147">
            <v>10368</v>
          </cell>
          <cell r="E1147" t="str">
            <v>Prisca-Evi Braat Beleidsadviseur sociaal domein</v>
          </cell>
        </row>
        <row r="1148">
          <cell r="A1148" t="str">
            <v>6630534135U</v>
          </cell>
          <cell r="B1148">
            <v>10</v>
          </cell>
          <cell r="C1148" t="str">
            <v>10368 Prisca-Evi Braat Beleidsadviseur sociaal domein</v>
          </cell>
          <cell r="D1148">
            <v>10368</v>
          </cell>
          <cell r="E1148" t="str">
            <v>Prisca-Evi Braat Beleidsadviseur sociaal domein</v>
          </cell>
        </row>
        <row r="1149">
          <cell r="A1149" t="str">
            <v>6630538000I</v>
          </cell>
          <cell r="B1149">
            <v>10</v>
          </cell>
          <cell r="C1149" t="str">
            <v>10368 Prisca-Evi Braat Beleidsadviseur sociaal domein</v>
          </cell>
          <cell r="D1149">
            <v>10368</v>
          </cell>
          <cell r="E1149" t="str">
            <v>Prisca-Evi Braat Beleidsadviseur sociaal domein</v>
          </cell>
        </row>
        <row r="1150">
          <cell r="A1150" t="str">
            <v>6630538000U</v>
          </cell>
          <cell r="B1150">
            <v>10</v>
          </cell>
          <cell r="C1150" t="str">
            <v>10368 Prisca-Evi Braat Beleidsadviseur sociaal domein</v>
          </cell>
          <cell r="D1150">
            <v>10368</v>
          </cell>
          <cell r="E1150" t="str">
            <v>Prisca-Evi Braat Beleidsadviseur sociaal domein</v>
          </cell>
        </row>
        <row r="1151">
          <cell r="A1151" t="str">
            <v>6630538137U</v>
          </cell>
          <cell r="B1151">
            <v>10</v>
          </cell>
          <cell r="C1151" t="str">
            <v>10368 Prisca-Evi Braat Beleidsadviseur sociaal domein</v>
          </cell>
          <cell r="D1151">
            <v>10368</v>
          </cell>
          <cell r="E1151" t="str">
            <v>Prisca-Evi Braat Beleidsadviseur sociaal domein</v>
          </cell>
        </row>
        <row r="1152">
          <cell r="A1152" t="str">
            <v>6630543603U</v>
          </cell>
          <cell r="B1152">
            <v>10</v>
          </cell>
          <cell r="C1152" t="str">
            <v>10368 Prisca-Evi Braat Beleidsadviseur sociaal domein</v>
          </cell>
          <cell r="D1152">
            <v>10368</v>
          </cell>
          <cell r="E1152" t="str">
            <v>Prisca-Evi Braat Beleidsadviseur sociaal domein</v>
          </cell>
        </row>
        <row r="1153">
          <cell r="A1153" t="str">
            <v>6630638000U</v>
          </cell>
          <cell r="B1153">
            <v>10</v>
          </cell>
          <cell r="C1153" t="str">
            <v>10368 Prisca-Evi Braat Beleidsadviseur sociaal domein</v>
          </cell>
          <cell r="D1153">
            <v>10368</v>
          </cell>
          <cell r="E1153" t="str">
            <v>Prisca-Evi Braat Beleidsadviseur sociaal domein</v>
          </cell>
        </row>
        <row r="1154">
          <cell r="A1154" t="str">
            <v>6630643200U</v>
          </cell>
          <cell r="B1154">
            <v>10</v>
          </cell>
          <cell r="C1154" t="str">
            <v>10368 Prisca-Evi Braat Beleidsadviseur sociaal domein</v>
          </cell>
          <cell r="D1154">
            <v>10368</v>
          </cell>
          <cell r="E1154" t="str">
            <v>Prisca-Evi Braat Beleidsadviseur sociaal domein</v>
          </cell>
        </row>
        <row r="1155">
          <cell r="A1155" t="str">
            <v>6630841114U</v>
          </cell>
          <cell r="B1155">
            <v>10</v>
          </cell>
          <cell r="C1155" t="str">
            <v>10402 Ronald Jager Teammanager bedrijfsvoering</v>
          </cell>
          <cell r="D1155">
            <v>10402</v>
          </cell>
          <cell r="E1155" t="str">
            <v>Ronald Jager Teammanager bedrijfsvoering</v>
          </cell>
        </row>
        <row r="1156">
          <cell r="A1156" t="str">
            <v>6640111000U</v>
          </cell>
          <cell r="B1156">
            <v>10</v>
          </cell>
          <cell r="C1156" t="str">
            <v>10203 Jeanet Meesen Financieel beheer</v>
          </cell>
          <cell r="D1156">
            <v>10203</v>
          </cell>
          <cell r="E1156" t="str">
            <v>Jeanet Meesen Financieel beheer</v>
          </cell>
        </row>
        <row r="1157">
          <cell r="A1157" t="str">
            <v>6640242001U</v>
          </cell>
          <cell r="B1157">
            <v>10</v>
          </cell>
          <cell r="C1157" t="str">
            <v>10368 Prisca-Evi Braat Beleidsadviseur sociaal domein</v>
          </cell>
          <cell r="D1157">
            <v>10368</v>
          </cell>
          <cell r="E1157" t="str">
            <v>Prisca-Evi Braat Beleidsadviseur sociaal domein</v>
          </cell>
        </row>
        <row r="1158">
          <cell r="A1158" t="str">
            <v>6640243300U</v>
          </cell>
          <cell r="B1158">
            <v>10</v>
          </cell>
          <cell r="C1158" t="str">
            <v>10368 Prisca-Evi Braat Beleidsadviseur sociaal domein</v>
          </cell>
          <cell r="D1158">
            <v>10368</v>
          </cell>
          <cell r="E1158" t="str">
            <v>Prisca-Evi Braat Beleidsadviseur sociaal domein</v>
          </cell>
        </row>
        <row r="1159">
          <cell r="A1159" t="str">
            <v>6640243303U</v>
          </cell>
          <cell r="B1159">
            <v>10</v>
          </cell>
          <cell r="C1159" t="str">
            <v>10368 Prisca-Evi Braat Beleidsadviseur sociaal domein</v>
          </cell>
          <cell r="D1159">
            <v>10368</v>
          </cell>
          <cell r="E1159" t="str">
            <v>Prisca-Evi Braat Beleidsadviseur sociaal domein</v>
          </cell>
        </row>
        <row r="1160">
          <cell r="A1160" t="str">
            <v>6640338000U</v>
          </cell>
          <cell r="B1160">
            <v>10</v>
          </cell>
          <cell r="C1160" t="str">
            <v>10374 Annemieke Haks Accounthouder Lariks</v>
          </cell>
          <cell r="D1160">
            <v>10374</v>
          </cell>
          <cell r="E1160" t="str">
            <v>Annemieke Haks Accounthouder Lariks</v>
          </cell>
        </row>
        <row r="1161">
          <cell r="A1161" t="str">
            <v>6640338116U</v>
          </cell>
          <cell r="B1161">
            <v>10</v>
          </cell>
          <cell r="C1161" t="str">
            <v>10374 Annemieke Haks Accounthouder Lariks</v>
          </cell>
          <cell r="D1161">
            <v>10374</v>
          </cell>
          <cell r="E1161" t="str">
            <v>Annemieke Haks Accounthouder Lariks</v>
          </cell>
        </row>
        <row r="1162">
          <cell r="A1162" t="str">
            <v>6650111000U</v>
          </cell>
          <cell r="B1162">
            <v>10</v>
          </cell>
          <cell r="C1162" t="str">
            <v>10203 Jeanet Meesen Financieel beheer</v>
          </cell>
          <cell r="D1162">
            <v>10203</v>
          </cell>
          <cell r="E1162" t="str">
            <v>Jeanet Meesen Financieel beheer</v>
          </cell>
        </row>
        <row r="1163">
          <cell r="A1163" t="str">
            <v>6650135100U</v>
          </cell>
          <cell r="B1163">
            <v>10</v>
          </cell>
          <cell r="C1163" t="str">
            <v>10447 Anita Wiersinga Teammanager sociaal domein</v>
          </cell>
          <cell r="D1163">
            <v>10447</v>
          </cell>
          <cell r="E1163" t="str">
            <v>Anita Wiersinga Teammanager sociaal domein</v>
          </cell>
        </row>
        <row r="1164">
          <cell r="A1164" t="str">
            <v>6650238000U</v>
          </cell>
          <cell r="B1164">
            <v>10</v>
          </cell>
          <cell r="C1164" t="str">
            <v>10368 Prisca-Evi Braat Beleidsadviseur sociaal domein</v>
          </cell>
          <cell r="D1164">
            <v>10368</v>
          </cell>
          <cell r="E1164" t="str">
            <v>Prisca-Evi Braat Beleidsadviseur sociaal domein</v>
          </cell>
        </row>
        <row r="1165">
          <cell r="A1165" t="str">
            <v>6650238104U</v>
          </cell>
          <cell r="B1165">
            <v>10</v>
          </cell>
          <cell r="C1165" t="str">
            <v>10368 Prisca-Evi Braat Beleidsadviseur sociaal domein</v>
          </cell>
          <cell r="D1165">
            <v>10368</v>
          </cell>
          <cell r="E1165" t="str">
            <v>Prisca-Evi Braat Beleidsadviseur sociaal domein</v>
          </cell>
        </row>
        <row r="1166">
          <cell r="A1166" t="str">
            <v>6650335100U</v>
          </cell>
          <cell r="B1166">
            <v>10</v>
          </cell>
          <cell r="C1166" t="str">
            <v>10447 Anita Wiersinga Teammanager sociaal domein</v>
          </cell>
          <cell r="D1166">
            <v>10447</v>
          </cell>
          <cell r="E1166" t="str">
            <v>Anita Wiersinga Teammanager sociaal domein</v>
          </cell>
        </row>
        <row r="1167">
          <cell r="A1167" t="str">
            <v>6650338000U</v>
          </cell>
          <cell r="B1167">
            <v>10</v>
          </cell>
          <cell r="C1167" t="str">
            <v>10452 Christina Stepanian Beleidsadv Soc Dom Vluchteling</v>
          </cell>
          <cell r="D1167">
            <v>10452</v>
          </cell>
          <cell r="E1167" t="str">
            <v>Christina Stepanian Beleidsadv Soc Dom Vluchteling</v>
          </cell>
        </row>
        <row r="1168">
          <cell r="A1168" t="str">
            <v>6650338999U</v>
          </cell>
          <cell r="B1168">
            <v>10</v>
          </cell>
          <cell r="C1168" t="str">
            <v>10190 Afschrijvingen, Stelposten, Verrekeningen, Tegenbk</v>
          </cell>
          <cell r="D1168">
            <v>10190</v>
          </cell>
          <cell r="E1168" t="str">
            <v>Afschrijvingen, Stelposten, Verrekeningen, Tegenbk</v>
          </cell>
        </row>
        <row r="1169">
          <cell r="A1169" t="str">
            <v>6650343110I</v>
          </cell>
          <cell r="B1169">
            <v>10</v>
          </cell>
          <cell r="C1169" t="str">
            <v>10452 Christina Stepanian Beleidsadv Soc Dom Vluchteling</v>
          </cell>
          <cell r="D1169">
            <v>10452</v>
          </cell>
          <cell r="E1169" t="str">
            <v>Christina Stepanian Beleidsadv Soc Dom Vluchteling</v>
          </cell>
        </row>
        <row r="1170">
          <cell r="A1170" t="str">
            <v>6650343200U</v>
          </cell>
          <cell r="B1170">
            <v>10</v>
          </cell>
          <cell r="C1170" t="str">
            <v>10452 Christina Stepanian Beleidsadv Soc Dom Vluchteling</v>
          </cell>
          <cell r="D1170">
            <v>10452</v>
          </cell>
          <cell r="E1170" t="str">
            <v>Christina Stepanian Beleidsadv Soc Dom Vluchteling</v>
          </cell>
        </row>
        <row r="1171">
          <cell r="A1171" t="str">
            <v>6650343603U</v>
          </cell>
          <cell r="B1171">
            <v>10</v>
          </cell>
          <cell r="C1171" t="str">
            <v>10452 Christina Stepanian Beleidsadv Soc Dom Vluchteling</v>
          </cell>
          <cell r="D1171">
            <v>10452</v>
          </cell>
          <cell r="E1171" t="str">
            <v>Christina Stepanian Beleidsadv Soc Dom Vluchteling</v>
          </cell>
        </row>
        <row r="1172">
          <cell r="A1172" t="str">
            <v>6650343800U</v>
          </cell>
          <cell r="B1172">
            <v>10</v>
          </cell>
          <cell r="C1172" t="str">
            <v>10452 Christina Stepanian Beleidsadv Soc Dom Vluchteling</v>
          </cell>
          <cell r="D1172">
            <v>10452</v>
          </cell>
          <cell r="E1172" t="str">
            <v>Christina Stepanian Beleidsadv Soc Dom Vluchteling</v>
          </cell>
        </row>
        <row r="1173">
          <cell r="A1173" t="str">
            <v>6660111000U</v>
          </cell>
          <cell r="B1173">
            <v>10</v>
          </cell>
          <cell r="C1173" t="str">
            <v>10203 Jeanet Meesen Financieel beheer</v>
          </cell>
          <cell r="D1173">
            <v>10203</v>
          </cell>
          <cell r="E1173" t="str">
            <v>Jeanet Meesen Financieel beheer</v>
          </cell>
        </row>
        <row r="1174">
          <cell r="A1174" t="str">
            <v>6660234109U</v>
          </cell>
          <cell r="B1174">
            <v>10</v>
          </cell>
          <cell r="C1174" t="str">
            <v>10321 Bram Harmsen Beleidsadviseur awbz/wmo</v>
          </cell>
          <cell r="D1174">
            <v>10321</v>
          </cell>
          <cell r="E1174" t="str">
            <v>Bram Harmsen Beleidsadviseur awbz/wmo</v>
          </cell>
        </row>
        <row r="1175">
          <cell r="A1175" t="str">
            <v>6660234110U</v>
          </cell>
          <cell r="B1175">
            <v>10</v>
          </cell>
          <cell r="C1175" t="str">
            <v>10321 Bram Harmsen Beleidsadviseur awbz/wmo</v>
          </cell>
          <cell r="D1175">
            <v>10321</v>
          </cell>
          <cell r="E1175" t="str">
            <v>Bram Harmsen Beleidsadviseur awbz/wmo</v>
          </cell>
        </row>
        <row r="1176">
          <cell r="A1176" t="str">
            <v>6660234111U</v>
          </cell>
          <cell r="B1176">
            <v>10</v>
          </cell>
          <cell r="C1176" t="str">
            <v>10321 Bram Harmsen Beleidsadviseur awbz/wmo</v>
          </cell>
          <cell r="D1176">
            <v>10321</v>
          </cell>
          <cell r="E1176" t="str">
            <v>Bram Harmsen Beleidsadviseur awbz/wmo</v>
          </cell>
        </row>
        <row r="1177">
          <cell r="A1177" t="str">
            <v>6660234125U</v>
          </cell>
          <cell r="B1177">
            <v>10</v>
          </cell>
          <cell r="C1177" t="str">
            <v>10321 Bram Harmsen Beleidsadviseur awbz/wmo</v>
          </cell>
          <cell r="D1177">
            <v>10321</v>
          </cell>
          <cell r="E1177" t="str">
            <v>Bram Harmsen Beleidsadviseur awbz/wmo</v>
          </cell>
        </row>
        <row r="1178">
          <cell r="A1178" t="str">
            <v>6660234176U</v>
          </cell>
          <cell r="B1178">
            <v>10</v>
          </cell>
          <cell r="C1178" t="str">
            <v>10321 Bram Harmsen Beleidsadviseur awbz/wmo</v>
          </cell>
          <cell r="D1178">
            <v>10321</v>
          </cell>
          <cell r="E1178" t="str">
            <v>Bram Harmsen Beleidsadviseur awbz/wmo</v>
          </cell>
        </row>
        <row r="1179">
          <cell r="A1179" t="str">
            <v>6660234201I</v>
          </cell>
          <cell r="B1179">
            <v>10</v>
          </cell>
          <cell r="C1179" t="str">
            <v>10321 Bram Harmsen Beleidsadviseur awbz/wmo</v>
          </cell>
          <cell r="D1179">
            <v>10321</v>
          </cell>
          <cell r="E1179" t="str">
            <v>Bram Harmsen Beleidsadviseur awbz/wmo</v>
          </cell>
        </row>
        <row r="1180">
          <cell r="A1180" t="str">
            <v>6660237000I</v>
          </cell>
          <cell r="B1180">
            <v>10</v>
          </cell>
          <cell r="C1180" t="str">
            <v>10472 Harry Valkenburg senior brp specialist backoffice</v>
          </cell>
          <cell r="D1180">
            <v>10472</v>
          </cell>
          <cell r="E1180" t="str">
            <v>Harry Valkenburg senior brp specialist backoffice</v>
          </cell>
        </row>
        <row r="1181">
          <cell r="A1181" t="str">
            <v>6660243100I</v>
          </cell>
          <cell r="B1181">
            <v>10</v>
          </cell>
          <cell r="C1181" t="str">
            <v>10321 Bram Harmsen Beleidsadviseur awbz/wmo</v>
          </cell>
          <cell r="D1181">
            <v>10321</v>
          </cell>
          <cell r="E1181" t="str">
            <v>Bram Harmsen Beleidsadviseur awbz/wmo</v>
          </cell>
        </row>
        <row r="1182">
          <cell r="A1182" t="str">
            <v>6660243400I</v>
          </cell>
          <cell r="B1182">
            <v>10</v>
          </cell>
          <cell r="C1182" t="str">
            <v>10321 Bram Harmsen Beleidsadviseur awbz/wmo</v>
          </cell>
          <cell r="D1182">
            <v>10321</v>
          </cell>
          <cell r="E1182" t="str">
            <v>Bram Harmsen Beleidsadviseur awbz/wmo</v>
          </cell>
        </row>
        <row r="1183">
          <cell r="A1183" t="str">
            <v>6660243603U</v>
          </cell>
          <cell r="B1183">
            <v>10</v>
          </cell>
          <cell r="C1183" t="str">
            <v>10374 Annemieke Haks Accounthouder Lariks</v>
          </cell>
          <cell r="D1183">
            <v>10374</v>
          </cell>
          <cell r="E1183" t="str">
            <v>Annemieke Haks Accounthouder Lariks</v>
          </cell>
        </row>
        <row r="1184">
          <cell r="A1184" t="str">
            <v>6671011000U</v>
          </cell>
          <cell r="B1184">
            <v>10</v>
          </cell>
          <cell r="C1184" t="str">
            <v>10447 Anita Wiersinga Teammanager sociaal domein</v>
          </cell>
          <cell r="D1184">
            <v>10447</v>
          </cell>
          <cell r="E1184" t="str">
            <v>Anita Wiersinga Teammanager sociaal domein</v>
          </cell>
        </row>
        <row r="1185">
          <cell r="A1185" t="str">
            <v>6671134124U</v>
          </cell>
          <cell r="B1185">
            <v>10</v>
          </cell>
          <cell r="C1185" t="str">
            <v>10321 Bram Harmsen Beleidsadviseur awbz/wmo</v>
          </cell>
          <cell r="D1185">
            <v>10321</v>
          </cell>
          <cell r="E1185" t="str">
            <v>Bram Harmsen Beleidsadviseur awbz/wmo</v>
          </cell>
        </row>
        <row r="1186">
          <cell r="A1186" t="str">
            <v>6671134129U</v>
          </cell>
          <cell r="B1186">
            <v>10</v>
          </cell>
          <cell r="C1186" t="str">
            <v>10321 Bram Harmsen Beleidsadviseur awbz/wmo</v>
          </cell>
          <cell r="D1186">
            <v>10321</v>
          </cell>
          <cell r="E1186" t="str">
            <v>Bram Harmsen Beleidsadviseur awbz/wmo</v>
          </cell>
        </row>
        <row r="1187">
          <cell r="A1187" t="str">
            <v>6671134201I</v>
          </cell>
          <cell r="B1187">
            <v>10</v>
          </cell>
          <cell r="C1187" t="str">
            <v>10321 Bram Harmsen Beleidsadviseur awbz/wmo</v>
          </cell>
          <cell r="D1187">
            <v>10321</v>
          </cell>
          <cell r="E1187" t="str">
            <v>Bram Harmsen Beleidsadviseur awbz/wmo</v>
          </cell>
        </row>
        <row r="1188">
          <cell r="A1188" t="str">
            <v>6671138000I</v>
          </cell>
          <cell r="B1188">
            <v>10</v>
          </cell>
          <cell r="C1188" t="str">
            <v>10321 Bram Harmsen Beleidsadviseur awbz/wmo</v>
          </cell>
          <cell r="D1188">
            <v>10321</v>
          </cell>
          <cell r="E1188" t="str">
            <v>Bram Harmsen Beleidsadviseur awbz/wmo</v>
          </cell>
        </row>
        <row r="1189">
          <cell r="A1189" t="str">
            <v>6671634157U</v>
          </cell>
          <cell r="B1189">
            <v>10</v>
          </cell>
          <cell r="C1189" t="str">
            <v>10344 Berdien Bruining Beleidsadv. Jeugdhulp pass onderw</v>
          </cell>
          <cell r="D1189">
            <v>10344</v>
          </cell>
          <cell r="E1189" t="str">
            <v>Berdien Bruining Beleidsadv. Jeugdhulp pass onderw</v>
          </cell>
        </row>
        <row r="1190">
          <cell r="A1190" t="str">
            <v>6671734158U</v>
          </cell>
          <cell r="B1190">
            <v>10</v>
          </cell>
          <cell r="C1190" t="str">
            <v>10344 Berdien Bruining Beleidsadv. Jeugdhulp pass onderw</v>
          </cell>
          <cell r="D1190">
            <v>10344</v>
          </cell>
          <cell r="E1190" t="str">
            <v>Berdien Bruining Beleidsadv. Jeugdhulp pass onderw</v>
          </cell>
        </row>
        <row r="1191">
          <cell r="A1191" t="str">
            <v>6671943609U</v>
          </cell>
          <cell r="B1191">
            <v>10</v>
          </cell>
          <cell r="C1191" t="str">
            <v>10344 Berdien Bruining Beleidsadv. Jeugdhulp pass onderw</v>
          </cell>
          <cell r="D1191">
            <v>10344</v>
          </cell>
          <cell r="E1191" t="str">
            <v>Berdien Bruining Beleidsadv. Jeugdhulp pass onderw</v>
          </cell>
        </row>
        <row r="1192">
          <cell r="A1192" t="str">
            <v>6672134125U</v>
          </cell>
          <cell r="B1192">
            <v>10</v>
          </cell>
          <cell r="C1192" t="str">
            <v>10321 Bram Harmsen Beleidsadviseur awbz/wmo</v>
          </cell>
          <cell r="D1192">
            <v>10321</v>
          </cell>
          <cell r="E1192" t="str">
            <v>Bram Harmsen Beleidsadviseur awbz/wmo</v>
          </cell>
        </row>
        <row r="1193">
          <cell r="A1193" t="str">
            <v>6672134159U</v>
          </cell>
          <cell r="B1193">
            <v>10</v>
          </cell>
          <cell r="C1193" t="str">
            <v>10344 Berdien Bruining Beleidsadv. Jeugdhulp pass onderw</v>
          </cell>
          <cell r="D1193">
            <v>10344</v>
          </cell>
          <cell r="E1193" t="str">
            <v>Berdien Bruining Beleidsadv. Jeugdhulp pass onderw</v>
          </cell>
        </row>
        <row r="1194">
          <cell r="A1194" t="str">
            <v>6672538999U</v>
          </cell>
          <cell r="B1194">
            <v>10</v>
          </cell>
          <cell r="C1194" t="str">
            <v>10190 Afschrijvingen, Stelposten, Verrekeningen, Tegenbk</v>
          </cell>
          <cell r="D1194">
            <v>10190</v>
          </cell>
          <cell r="E1194" t="str">
            <v>Afschrijvingen, Stelposten, Verrekeningen, Tegenbk</v>
          </cell>
        </row>
        <row r="1195">
          <cell r="A1195" t="str">
            <v>6672634169U</v>
          </cell>
          <cell r="B1195">
            <v>10</v>
          </cell>
          <cell r="C1195" t="str">
            <v>10344 Berdien Bruining Beleidsadv. Jeugdhulp pass onderw</v>
          </cell>
          <cell r="D1195">
            <v>10344</v>
          </cell>
          <cell r="E1195" t="str">
            <v>Berdien Bruining Beleidsadv. Jeugdhulp pass onderw</v>
          </cell>
        </row>
        <row r="1196">
          <cell r="A1196" t="str">
            <v>6672638000U</v>
          </cell>
          <cell r="B1196">
            <v>10</v>
          </cell>
          <cell r="C1196" t="str">
            <v>10376 Miriam Roozeman Beleidsadviseur sociaal domein</v>
          </cell>
          <cell r="D1196">
            <v>10376</v>
          </cell>
          <cell r="E1196" t="str">
            <v>Miriam Roozeman Beleidsadviseur sociaal domein</v>
          </cell>
        </row>
        <row r="1197">
          <cell r="A1197" t="str">
            <v>6672638999U</v>
          </cell>
          <cell r="B1197">
            <v>10</v>
          </cell>
          <cell r="C1197" t="str">
            <v>10190 Afschrijvingen, Stelposten, Verrekeningen, Tegenbk</v>
          </cell>
          <cell r="D1197">
            <v>10190</v>
          </cell>
          <cell r="E1197" t="str">
            <v>Afschrijvingen, Stelposten, Verrekeningen, Tegenbk</v>
          </cell>
        </row>
        <row r="1198">
          <cell r="A1198" t="str">
            <v>6672643200U</v>
          </cell>
          <cell r="B1198">
            <v>10</v>
          </cell>
          <cell r="C1198" t="str">
            <v>10312 Mark Leegwater Strategisch adviseur Sociaal Domein</v>
          </cell>
          <cell r="D1198">
            <v>10312</v>
          </cell>
          <cell r="E1198" t="str">
            <v>Mark Leegwater Strategisch adviseur Sociaal Domein</v>
          </cell>
        </row>
        <row r="1199">
          <cell r="A1199" t="str">
            <v>6672643601U</v>
          </cell>
          <cell r="B1199">
            <v>10</v>
          </cell>
          <cell r="C1199" t="str">
            <v>10376 Miriam Roozeman Beleidsadviseur sociaal domein</v>
          </cell>
          <cell r="D1199">
            <v>10376</v>
          </cell>
          <cell r="E1199" t="str">
            <v>Miriam Roozeman Beleidsadviseur sociaal domein</v>
          </cell>
        </row>
        <row r="1200">
          <cell r="A1200" t="str">
            <v>6672743601U</v>
          </cell>
          <cell r="B1200">
            <v>10</v>
          </cell>
          <cell r="C1200" t="str">
            <v>10344 Berdien Bruining Beleidsadv. Jeugdhulp pass onderw</v>
          </cell>
          <cell r="D1200">
            <v>10344</v>
          </cell>
          <cell r="E1200" t="str">
            <v>Berdien Bruining Beleidsadv. Jeugdhulp pass onderw</v>
          </cell>
        </row>
        <row r="1201">
          <cell r="A1201" t="str">
            <v>6672838999U</v>
          </cell>
          <cell r="B1201">
            <v>10</v>
          </cell>
          <cell r="C1201" t="str">
            <v>10190 Afschrijvingen, Stelposten, Verrekeningen, Tegenbk</v>
          </cell>
          <cell r="D1201">
            <v>10190</v>
          </cell>
          <cell r="E1201" t="str">
            <v>Afschrijvingen, Stelposten, Verrekeningen, Tegenbk</v>
          </cell>
        </row>
        <row r="1202">
          <cell r="A1202" t="str">
            <v>6672934125U</v>
          </cell>
          <cell r="B1202">
            <v>10</v>
          </cell>
          <cell r="C1202" t="str">
            <v>10321 Bram Harmsen Beleidsadviseur awbz/wmo</v>
          </cell>
          <cell r="D1202">
            <v>10321</v>
          </cell>
          <cell r="E1202" t="str">
            <v>Bram Harmsen Beleidsadviseur awbz/wmo</v>
          </cell>
        </row>
        <row r="1203">
          <cell r="A1203" t="str">
            <v>6672934129U</v>
          </cell>
          <cell r="B1203">
            <v>10</v>
          </cell>
          <cell r="C1203" t="str">
            <v>10321 Bram Harmsen Beleidsadviseur awbz/wmo</v>
          </cell>
          <cell r="D1203">
            <v>10321</v>
          </cell>
          <cell r="E1203" t="str">
            <v>Bram Harmsen Beleidsadviseur awbz/wmo</v>
          </cell>
        </row>
        <row r="1204">
          <cell r="A1204" t="str">
            <v>6673334160U</v>
          </cell>
          <cell r="B1204">
            <v>10</v>
          </cell>
          <cell r="C1204" t="str">
            <v>10344 Berdien Bruining Beleidsadv. Jeugdhulp pass onderw</v>
          </cell>
          <cell r="D1204">
            <v>10344</v>
          </cell>
          <cell r="E1204" t="str">
            <v>Berdien Bruining Beleidsadv. Jeugdhulp pass onderw</v>
          </cell>
        </row>
        <row r="1205">
          <cell r="A1205" t="str">
            <v>6673334162U</v>
          </cell>
          <cell r="B1205">
            <v>10</v>
          </cell>
          <cell r="C1205" t="str">
            <v>10344 Berdien Bruining Beleidsadv. Jeugdhulp pass onderw</v>
          </cell>
          <cell r="D1205">
            <v>10344</v>
          </cell>
          <cell r="E1205" t="str">
            <v>Berdien Bruining Beleidsadv. Jeugdhulp pass onderw</v>
          </cell>
        </row>
        <row r="1206">
          <cell r="A1206" t="str">
            <v>6673334165U</v>
          </cell>
          <cell r="B1206">
            <v>10</v>
          </cell>
          <cell r="C1206" t="str">
            <v>10344 Berdien Bruining Beleidsadv. Jeugdhulp pass onderw</v>
          </cell>
          <cell r="D1206">
            <v>10344</v>
          </cell>
          <cell r="E1206" t="str">
            <v>Berdien Bruining Beleidsadv. Jeugdhulp pass onderw</v>
          </cell>
        </row>
        <row r="1207">
          <cell r="A1207" t="str">
            <v>6673343608U</v>
          </cell>
          <cell r="B1207">
            <v>10</v>
          </cell>
          <cell r="C1207" t="str">
            <v>10344 Berdien Bruining Beleidsadv. Jeugdhulp pass onderw</v>
          </cell>
          <cell r="D1207">
            <v>10344</v>
          </cell>
          <cell r="E1207" t="str">
            <v>Berdien Bruining Beleidsadv. Jeugdhulp pass onderw</v>
          </cell>
        </row>
        <row r="1208">
          <cell r="A1208" t="str">
            <v>6673511000U</v>
          </cell>
          <cell r="B1208">
            <v>10</v>
          </cell>
          <cell r="C1208" t="str">
            <v>10447 Anita Wiersinga Teammanager sociaal domein</v>
          </cell>
          <cell r="D1208">
            <v>10447</v>
          </cell>
          <cell r="E1208" t="str">
            <v>Anita Wiersinga Teammanager sociaal domein</v>
          </cell>
        </row>
        <row r="1209">
          <cell r="A1209" t="str">
            <v>6673634132U</v>
          </cell>
          <cell r="B1209">
            <v>10</v>
          </cell>
          <cell r="C1209" t="str">
            <v>10321 Bram Harmsen Beleidsadviseur awbz/wmo</v>
          </cell>
          <cell r="D1209">
            <v>10321</v>
          </cell>
          <cell r="E1209" t="str">
            <v>Bram Harmsen Beleidsadviseur awbz/wmo</v>
          </cell>
        </row>
        <row r="1210">
          <cell r="A1210" t="str">
            <v>6673634161U</v>
          </cell>
          <cell r="B1210">
            <v>10</v>
          </cell>
          <cell r="C1210" t="str">
            <v>10344 Berdien Bruining Beleidsadv. Jeugdhulp pass onderw</v>
          </cell>
          <cell r="D1210">
            <v>10344</v>
          </cell>
          <cell r="E1210" t="str">
            <v>Berdien Bruining Beleidsadv. Jeugdhulp pass onderw</v>
          </cell>
        </row>
        <row r="1211">
          <cell r="A1211" t="str">
            <v>6673638999U</v>
          </cell>
          <cell r="B1211">
            <v>10</v>
          </cell>
          <cell r="C1211" t="str">
            <v>10190 Afschrijvingen, Stelposten, Verrekeningen, Tegenbk</v>
          </cell>
          <cell r="D1211">
            <v>10190</v>
          </cell>
          <cell r="E1211" t="str">
            <v>Afschrijvingen, Stelposten, Verrekeningen, Tegenbk</v>
          </cell>
        </row>
        <row r="1212">
          <cell r="A1212" t="str">
            <v>6673643608U</v>
          </cell>
          <cell r="B1212">
            <v>10</v>
          </cell>
          <cell r="C1212" t="str">
            <v>10344 Berdien Bruining Beleidsadv. Jeugdhulp pass onderw</v>
          </cell>
          <cell r="D1212">
            <v>10344</v>
          </cell>
          <cell r="E1212" t="str">
            <v>Berdien Bruining Beleidsadv. Jeugdhulp pass onderw</v>
          </cell>
        </row>
        <row r="1213">
          <cell r="A1213" t="str">
            <v>6673734129U</v>
          </cell>
          <cell r="B1213">
            <v>10</v>
          </cell>
          <cell r="C1213" t="str">
            <v>10321 Bram Harmsen Beleidsadviseur awbz/wmo</v>
          </cell>
          <cell r="D1213">
            <v>10321</v>
          </cell>
          <cell r="E1213" t="str">
            <v>Bram Harmsen Beleidsadviseur awbz/wmo</v>
          </cell>
        </row>
        <row r="1214">
          <cell r="A1214" t="str">
            <v>6673734132U</v>
          </cell>
          <cell r="B1214">
            <v>10</v>
          </cell>
          <cell r="C1214" t="str">
            <v>10321 Bram Harmsen Beleidsadviseur awbz/wmo</v>
          </cell>
          <cell r="D1214">
            <v>10321</v>
          </cell>
          <cell r="E1214" t="str">
            <v>Bram Harmsen Beleidsadviseur awbz/wmo</v>
          </cell>
        </row>
        <row r="1215">
          <cell r="A1215" t="str">
            <v>6674134168U</v>
          </cell>
          <cell r="B1215">
            <v>10</v>
          </cell>
          <cell r="C1215" t="str">
            <v>10344 Berdien Bruining Beleidsadv. Jeugdhulp pass onderw</v>
          </cell>
          <cell r="D1215">
            <v>10344</v>
          </cell>
          <cell r="E1215" t="str">
            <v>Berdien Bruining Beleidsadv. Jeugdhulp pass onderw</v>
          </cell>
        </row>
        <row r="1216">
          <cell r="A1216" t="str">
            <v>6674143608U</v>
          </cell>
          <cell r="B1216">
            <v>10</v>
          </cell>
          <cell r="C1216" t="str">
            <v>10344 Berdien Bruining Beleidsadv. Jeugdhulp pass onderw</v>
          </cell>
          <cell r="D1216">
            <v>10344</v>
          </cell>
          <cell r="E1216" t="str">
            <v>Berdien Bruining Beleidsadv. Jeugdhulp pass onderw</v>
          </cell>
        </row>
        <row r="1217">
          <cell r="A1217" t="str">
            <v>6674634166U</v>
          </cell>
          <cell r="B1217">
            <v>10</v>
          </cell>
          <cell r="C1217" t="str">
            <v>10344 Berdien Bruining Beleidsadv. Jeugdhulp pass onderw</v>
          </cell>
          <cell r="D1217">
            <v>10344</v>
          </cell>
          <cell r="E1217" t="str">
            <v>Berdien Bruining Beleidsadv. Jeugdhulp pass onderw</v>
          </cell>
        </row>
        <row r="1218">
          <cell r="A1218" t="str">
            <v>6674634167U</v>
          </cell>
          <cell r="B1218">
            <v>10</v>
          </cell>
          <cell r="C1218" t="str">
            <v>10344 Berdien Bruining Beleidsadv. Jeugdhulp pass onderw</v>
          </cell>
          <cell r="D1218">
            <v>10344</v>
          </cell>
          <cell r="E1218" t="str">
            <v>Berdien Bruining Beleidsadv. Jeugdhulp pass onderw</v>
          </cell>
        </row>
        <row r="1219">
          <cell r="A1219" t="str">
            <v>6675143608U</v>
          </cell>
          <cell r="B1219">
            <v>10</v>
          </cell>
          <cell r="C1219" t="str">
            <v>10344 Berdien Bruining Beleidsadv. Jeugdhulp pass onderw</v>
          </cell>
          <cell r="D1219">
            <v>10344</v>
          </cell>
          <cell r="E1219" t="str">
            <v>Berdien Bruining Beleidsadv. Jeugdhulp pass onderw</v>
          </cell>
        </row>
        <row r="1220">
          <cell r="A1220" t="str">
            <v>6675234163U</v>
          </cell>
          <cell r="B1220">
            <v>10</v>
          </cell>
          <cell r="C1220" t="str">
            <v>10344 Berdien Bruining Beleidsadv. Jeugdhulp pass onderw</v>
          </cell>
          <cell r="D1220">
            <v>10344</v>
          </cell>
          <cell r="E1220" t="str">
            <v>Berdien Bruining Beleidsadv. Jeugdhulp pass onderw</v>
          </cell>
        </row>
        <row r="1221">
          <cell r="A1221" t="str">
            <v>6675234164U</v>
          </cell>
          <cell r="B1221">
            <v>10</v>
          </cell>
          <cell r="C1221" t="str">
            <v>10344 Berdien Bruining Beleidsadv. Jeugdhulp pass onderw</v>
          </cell>
          <cell r="D1221">
            <v>10344</v>
          </cell>
          <cell r="E1221" t="str">
            <v>Berdien Bruining Beleidsadv. Jeugdhulp pass onderw</v>
          </cell>
        </row>
        <row r="1222">
          <cell r="A1222" t="str">
            <v>6675243608U</v>
          </cell>
          <cell r="B1222">
            <v>10</v>
          </cell>
          <cell r="C1222" t="str">
            <v>10344 Berdien Bruining Beleidsadv. Jeugdhulp pass onderw</v>
          </cell>
          <cell r="D1222">
            <v>10344</v>
          </cell>
          <cell r="E1222" t="str">
            <v>Berdien Bruining Beleidsadv. Jeugdhulp pass onderw</v>
          </cell>
        </row>
        <row r="1223">
          <cell r="A1223" t="str">
            <v>6675343608U</v>
          </cell>
          <cell r="B1223">
            <v>10</v>
          </cell>
          <cell r="C1223" t="str">
            <v>10344 Berdien Bruining Beleidsadv. Jeugdhulp pass onderw</v>
          </cell>
          <cell r="D1223">
            <v>10344</v>
          </cell>
          <cell r="E1223" t="str">
            <v>Berdien Bruining Beleidsadv. Jeugdhulp pass onderw</v>
          </cell>
        </row>
        <row r="1224">
          <cell r="A1224" t="str">
            <v>6676134170U</v>
          </cell>
          <cell r="B1224">
            <v>10</v>
          </cell>
          <cell r="C1224" t="str">
            <v>10344 Berdien Bruining Beleidsadv. Jeugdhulp pass onderw</v>
          </cell>
          <cell r="D1224">
            <v>10344</v>
          </cell>
          <cell r="E1224" t="str">
            <v>Berdien Bruining Beleidsadv. Jeugdhulp pass onderw</v>
          </cell>
        </row>
        <row r="1225">
          <cell r="A1225" t="str">
            <v>6676143608U</v>
          </cell>
          <cell r="B1225">
            <v>10</v>
          </cell>
          <cell r="C1225" t="str">
            <v>10344 Berdien Bruining Beleidsadv. Jeugdhulp pass onderw</v>
          </cell>
          <cell r="D1225">
            <v>10344</v>
          </cell>
          <cell r="E1225" t="str">
            <v>Berdien Bruining Beleidsadv. Jeugdhulp pass onderw</v>
          </cell>
        </row>
        <row r="1226">
          <cell r="A1226" t="str">
            <v>6676643608U</v>
          </cell>
          <cell r="B1226">
            <v>10</v>
          </cell>
          <cell r="C1226" t="str">
            <v>10344 Berdien Bruining Beleidsadv. Jeugdhulp pass onderw</v>
          </cell>
          <cell r="D1226">
            <v>10344</v>
          </cell>
          <cell r="E1226" t="str">
            <v>Berdien Bruining Beleidsadv. Jeugdhulp pass onderw</v>
          </cell>
        </row>
        <row r="1227">
          <cell r="A1227" t="str">
            <v>6681234169U</v>
          </cell>
          <cell r="B1227">
            <v>10</v>
          </cell>
          <cell r="C1227" t="str">
            <v>10344 Berdien Bruining Beleidsadv. Jeugdhulp pass onderw</v>
          </cell>
          <cell r="D1227">
            <v>10344</v>
          </cell>
          <cell r="E1227" t="str">
            <v>Berdien Bruining Beleidsadv. Jeugdhulp pass onderw</v>
          </cell>
        </row>
        <row r="1228">
          <cell r="A1228" t="str">
            <v>6681243609U</v>
          </cell>
          <cell r="B1228">
            <v>10</v>
          </cell>
          <cell r="C1228" t="str">
            <v>10344 Berdien Bruining Beleidsadv. Jeugdhulp pass onderw</v>
          </cell>
          <cell r="D1228">
            <v>10344</v>
          </cell>
          <cell r="E1228" t="str">
            <v>Berdien Bruining Beleidsadv. Jeugdhulp pass onderw</v>
          </cell>
        </row>
        <row r="1229">
          <cell r="A1229" t="str">
            <v>6681243610U</v>
          </cell>
          <cell r="B1229">
            <v>10</v>
          </cell>
          <cell r="C1229" t="str">
            <v>10344 Berdien Bruining Beleidsadv. Jeugdhulp pass onderw</v>
          </cell>
          <cell r="D1229">
            <v>10344</v>
          </cell>
          <cell r="E1229" t="str">
            <v>Berdien Bruining Beleidsadv. Jeugdhulp pass onderw</v>
          </cell>
        </row>
        <row r="1230">
          <cell r="A1230" t="str">
            <v>6681838000U</v>
          </cell>
          <cell r="B1230">
            <v>10</v>
          </cell>
          <cell r="C1230" t="str">
            <v>10321 Bram Harmsen Beleidsadviseur awbz/wmo</v>
          </cell>
          <cell r="D1230">
            <v>10321</v>
          </cell>
          <cell r="E1230" t="str">
            <v>Bram Harmsen Beleidsadviseur awbz/wmo</v>
          </cell>
        </row>
        <row r="1231">
          <cell r="A1231" t="str">
            <v>6681843800U</v>
          </cell>
          <cell r="B1231">
            <v>10</v>
          </cell>
          <cell r="C1231" t="str">
            <v>10321 Bram Harmsen Beleidsadviseur awbz/wmo</v>
          </cell>
          <cell r="D1231">
            <v>10321</v>
          </cell>
          <cell r="E1231" t="str">
            <v>Bram Harmsen Beleidsadviseur awbz/wmo</v>
          </cell>
        </row>
        <row r="1232">
          <cell r="A1232" t="str">
            <v>6682111000U</v>
          </cell>
          <cell r="B1232">
            <v>10</v>
          </cell>
          <cell r="C1232" t="str">
            <v>10203 Jeanet Meesen Financieel beheer</v>
          </cell>
          <cell r="D1232">
            <v>10203</v>
          </cell>
          <cell r="E1232" t="str">
            <v>Jeanet Meesen Financieel beheer</v>
          </cell>
        </row>
        <row r="1233">
          <cell r="A1233" t="str">
            <v>6682143611U</v>
          </cell>
          <cell r="B1233">
            <v>10</v>
          </cell>
          <cell r="C1233" t="str">
            <v>10344 Berdien Bruining Beleidsadv. Jeugdhulp pass onderw</v>
          </cell>
          <cell r="D1233">
            <v>10344</v>
          </cell>
          <cell r="E1233" t="str">
            <v>Berdien Bruining Beleidsadv. Jeugdhulp pass onderw</v>
          </cell>
        </row>
        <row r="1234">
          <cell r="A1234" t="str">
            <v>6682343204U</v>
          </cell>
          <cell r="B1234">
            <v>10</v>
          </cell>
          <cell r="C1234" t="str">
            <v>10344 Berdien Bruining Beleidsadv. Jeugdhulp pass onderw</v>
          </cell>
          <cell r="D1234">
            <v>10344</v>
          </cell>
          <cell r="E1234" t="str">
            <v>Berdien Bruining Beleidsadv. Jeugdhulp pass onderw</v>
          </cell>
        </row>
        <row r="1235">
          <cell r="A1235" t="str">
            <v>6710111000U</v>
          </cell>
          <cell r="B1235">
            <v>10</v>
          </cell>
          <cell r="C1235" t="str">
            <v>10203 Jeanet Meesen Financieel beheer</v>
          </cell>
          <cell r="D1235">
            <v>10203</v>
          </cell>
          <cell r="E1235" t="str">
            <v>Jeanet Meesen Financieel beheer</v>
          </cell>
        </row>
        <row r="1236">
          <cell r="A1236" t="str">
            <v>6710135103U</v>
          </cell>
          <cell r="B1236">
            <v>10</v>
          </cell>
          <cell r="C1236" t="str">
            <v>10101 Bjørn van den Brink Directeur-secretaris</v>
          </cell>
          <cell r="D1236">
            <v>10101</v>
          </cell>
          <cell r="E1236" t="str">
            <v>Bjørn van den Brink Directeur-secretaris</v>
          </cell>
        </row>
        <row r="1237">
          <cell r="A1237" t="str">
            <v>6710238000U</v>
          </cell>
          <cell r="B1237">
            <v>10</v>
          </cell>
          <cell r="C1237" t="str">
            <v>10376 Miriam Roozeman Beleidsadviseur sociaal domein</v>
          </cell>
          <cell r="D1237">
            <v>10376</v>
          </cell>
          <cell r="E1237" t="str">
            <v>Miriam Roozeman Beleidsadviseur sociaal domein</v>
          </cell>
        </row>
        <row r="1238">
          <cell r="A1238" t="str">
            <v>6710243201I</v>
          </cell>
          <cell r="B1238">
            <v>10</v>
          </cell>
          <cell r="C1238" t="str">
            <v>10447 Anita Wiersinga Teammanager sociaal domein</v>
          </cell>
          <cell r="D1238">
            <v>10447</v>
          </cell>
          <cell r="E1238" t="str">
            <v>Anita Wiersinga Teammanager sociaal domein</v>
          </cell>
        </row>
        <row r="1239">
          <cell r="A1239" t="str">
            <v>6710543800U</v>
          </cell>
          <cell r="B1239">
            <v>10</v>
          </cell>
          <cell r="C1239" t="str">
            <v>10376 Miriam Roozeman Beleidsadviseur sociaal domein</v>
          </cell>
          <cell r="D1239">
            <v>10376</v>
          </cell>
          <cell r="E1239" t="str">
            <v>Miriam Roozeman Beleidsadviseur sociaal domein</v>
          </cell>
        </row>
        <row r="1240">
          <cell r="A1240" t="str">
            <v>6710643201I</v>
          </cell>
          <cell r="B1240">
            <v>10</v>
          </cell>
          <cell r="C1240" t="str">
            <v>10447 Anita Wiersinga Teammanager sociaal domein</v>
          </cell>
          <cell r="D1240">
            <v>10447</v>
          </cell>
          <cell r="E1240" t="str">
            <v>Anita Wiersinga Teammanager sociaal domein</v>
          </cell>
        </row>
        <row r="1241">
          <cell r="A1241" t="str">
            <v>6710643300U</v>
          </cell>
          <cell r="B1241">
            <v>10</v>
          </cell>
          <cell r="C1241" t="str">
            <v>10376 Miriam Roozeman Beleidsadviseur sociaal domein</v>
          </cell>
          <cell r="D1241">
            <v>10376</v>
          </cell>
          <cell r="E1241" t="str">
            <v>Miriam Roozeman Beleidsadviseur sociaal domein</v>
          </cell>
        </row>
        <row r="1242">
          <cell r="A1242" t="str">
            <v>6711138000U</v>
          </cell>
          <cell r="B1242">
            <v>10</v>
          </cell>
          <cell r="C1242" t="str">
            <v>10376 Miriam Roozeman Beleidsadviseur sociaal domein</v>
          </cell>
          <cell r="D1242">
            <v>10376</v>
          </cell>
          <cell r="E1242" t="str">
            <v>Miriam Roozeman Beleidsadviseur sociaal domein</v>
          </cell>
        </row>
        <row r="1243">
          <cell r="A1243" t="str">
            <v>6711143100I</v>
          </cell>
          <cell r="B1243">
            <v>10</v>
          </cell>
          <cell r="C1243" t="str">
            <v>10376 Miriam Roozeman Beleidsadviseur sociaal domein</v>
          </cell>
          <cell r="D1243">
            <v>10376</v>
          </cell>
          <cell r="E1243" t="str">
            <v>Miriam Roozeman Beleidsadviseur sociaal domein</v>
          </cell>
        </row>
        <row r="1244">
          <cell r="A1244" t="str">
            <v>6711238000U</v>
          </cell>
          <cell r="B1244">
            <v>10</v>
          </cell>
          <cell r="C1244" t="str">
            <v>10344 Berdien Bruining Beleidsadv. Jeugdhulp pass onderw</v>
          </cell>
          <cell r="D1244">
            <v>10344</v>
          </cell>
          <cell r="E1244" t="str">
            <v>Berdien Bruining Beleidsadv. Jeugdhulp pass onderw</v>
          </cell>
        </row>
        <row r="1245">
          <cell r="A1245" t="str">
            <v>6711243100I</v>
          </cell>
          <cell r="B1245">
            <v>10</v>
          </cell>
          <cell r="C1245" t="str">
            <v>10344 Berdien Bruining Beleidsadv. Jeugdhulp pass onderw</v>
          </cell>
          <cell r="D1245">
            <v>10344</v>
          </cell>
          <cell r="E1245" t="str">
            <v>Berdien Bruining Beleidsadv. Jeugdhulp pass onderw</v>
          </cell>
        </row>
        <row r="1246">
          <cell r="A1246" t="str">
            <v>6711338000U</v>
          </cell>
          <cell r="B1246">
            <v>10</v>
          </cell>
          <cell r="C1246" t="str">
            <v>10376 Miriam Roozeman Beleidsadviseur sociaal domein</v>
          </cell>
          <cell r="D1246">
            <v>10376</v>
          </cell>
          <cell r="E1246" t="str">
            <v>Miriam Roozeman Beleidsadviseur sociaal domein</v>
          </cell>
        </row>
        <row r="1247">
          <cell r="A1247" t="str">
            <v>6711343100I</v>
          </cell>
          <cell r="B1247">
            <v>10</v>
          </cell>
          <cell r="C1247" t="str">
            <v>10320 Henriëtte Jansen Beleidsadviseur samenleving</v>
          </cell>
          <cell r="D1247">
            <v>10320</v>
          </cell>
          <cell r="E1247" t="str">
            <v>Henriëtte Jansen Beleidsadviseur samenleving</v>
          </cell>
        </row>
        <row r="1248">
          <cell r="A1248" t="str">
            <v>6711438000U</v>
          </cell>
          <cell r="B1248">
            <v>10</v>
          </cell>
          <cell r="C1248" t="str">
            <v>10376 Miriam Roozeman Beleidsadviseur sociaal domein</v>
          </cell>
          <cell r="D1248">
            <v>10376</v>
          </cell>
          <cell r="E1248" t="str">
            <v>Miriam Roozeman Beleidsadviseur sociaal domein</v>
          </cell>
        </row>
        <row r="1249">
          <cell r="A1249" t="str">
            <v>6711438250U</v>
          </cell>
          <cell r="B1249">
            <v>10</v>
          </cell>
          <cell r="C1249" t="str">
            <v>10376 Miriam Roozeman Beleidsadviseur sociaal domein</v>
          </cell>
          <cell r="D1249">
            <v>10376</v>
          </cell>
          <cell r="E1249" t="str">
            <v>Miriam Roozeman Beleidsadviseur sociaal domein</v>
          </cell>
        </row>
        <row r="1250">
          <cell r="A1250" t="str">
            <v>6711443100I</v>
          </cell>
          <cell r="B1250">
            <v>10</v>
          </cell>
          <cell r="C1250" t="str">
            <v>10376 Miriam Roozeman Beleidsadviseur sociaal domein</v>
          </cell>
          <cell r="D1250">
            <v>10376</v>
          </cell>
          <cell r="E1250" t="str">
            <v>Miriam Roozeman Beleidsadviseur sociaal domein</v>
          </cell>
        </row>
        <row r="1251">
          <cell r="A1251" t="str">
            <v>6711538000U</v>
          </cell>
          <cell r="B1251">
            <v>10</v>
          </cell>
          <cell r="C1251" t="str">
            <v>10376 Miriam Roozeman Beleidsadviseur sociaal domein</v>
          </cell>
          <cell r="D1251">
            <v>10376</v>
          </cell>
          <cell r="E1251" t="str">
            <v>Miriam Roozeman Beleidsadviseur sociaal domein</v>
          </cell>
        </row>
        <row r="1252">
          <cell r="A1252" t="str">
            <v>6711543100I</v>
          </cell>
          <cell r="B1252">
            <v>10</v>
          </cell>
          <cell r="C1252" t="str">
            <v>10376 Miriam Roozeman Beleidsadviseur sociaal domein</v>
          </cell>
          <cell r="D1252">
            <v>10376</v>
          </cell>
          <cell r="E1252" t="str">
            <v>Miriam Roozeman Beleidsadviseur sociaal domein</v>
          </cell>
        </row>
        <row r="1253">
          <cell r="A1253" t="str">
            <v>6711638000U</v>
          </cell>
          <cell r="B1253">
            <v>10</v>
          </cell>
          <cell r="C1253" t="str">
            <v>10376 Miriam Roozeman Beleidsadviseur sociaal domein</v>
          </cell>
          <cell r="D1253">
            <v>10376</v>
          </cell>
          <cell r="E1253" t="str">
            <v>Miriam Roozeman Beleidsadviseur sociaal domein</v>
          </cell>
        </row>
        <row r="1254">
          <cell r="A1254" t="str">
            <v>6711643100I</v>
          </cell>
          <cell r="B1254">
            <v>10</v>
          </cell>
          <cell r="C1254" t="str">
            <v>10376 Miriam Roozeman Beleidsadviseur sociaal domein</v>
          </cell>
          <cell r="D1254">
            <v>10376</v>
          </cell>
          <cell r="E1254" t="str">
            <v>Miriam Roozeman Beleidsadviseur sociaal domein</v>
          </cell>
        </row>
        <row r="1255">
          <cell r="A1255" t="str">
            <v>6711738000U</v>
          </cell>
          <cell r="B1255">
            <v>10</v>
          </cell>
          <cell r="C1255" t="str">
            <v>10305 Esther Mouissie Strategisch adv Sociaal Domein</v>
          </cell>
          <cell r="D1255">
            <v>10305</v>
          </cell>
          <cell r="E1255" t="str">
            <v>Esther Mouissie Strategisch adv Sociaal Domein</v>
          </cell>
        </row>
        <row r="1256">
          <cell r="A1256" t="str">
            <v>6711743100I</v>
          </cell>
          <cell r="B1256">
            <v>10</v>
          </cell>
          <cell r="C1256" t="str">
            <v>10305 Esther Mouissie Strategisch adv Sociaal Domein</v>
          </cell>
          <cell r="D1256">
            <v>10305</v>
          </cell>
          <cell r="E1256" t="str">
            <v>Esther Mouissie Strategisch adv Sociaal Domein</v>
          </cell>
        </row>
        <row r="1257">
          <cell r="A1257" t="str">
            <v>6720111000U</v>
          </cell>
          <cell r="B1257">
            <v>10</v>
          </cell>
          <cell r="C1257" t="str">
            <v>10203 Jeanet Meesen Financieel beheer</v>
          </cell>
          <cell r="D1257">
            <v>10203</v>
          </cell>
          <cell r="E1257" t="str">
            <v>Jeanet Meesen Financieel beheer</v>
          </cell>
        </row>
        <row r="1258">
          <cell r="A1258" t="str">
            <v>6720138000U</v>
          </cell>
          <cell r="B1258">
            <v>10</v>
          </cell>
          <cell r="C1258" t="str">
            <v>10402 Ronald Jager Teammanager bedrijfsvoering</v>
          </cell>
          <cell r="D1258">
            <v>10402</v>
          </cell>
          <cell r="E1258" t="str">
            <v>Ronald Jager Teammanager bedrijfsvoering</v>
          </cell>
        </row>
        <row r="1259">
          <cell r="A1259" t="str">
            <v>6720138032U</v>
          </cell>
          <cell r="B1259">
            <v>10</v>
          </cell>
          <cell r="C1259" t="str">
            <v>10210 Jeroen Kalisvaart Netwerk-systeembeheerder</v>
          </cell>
          <cell r="D1259">
            <v>10210</v>
          </cell>
          <cell r="E1259" t="str">
            <v>Jeroen Kalisvaart Netwerk-systeembeheerder</v>
          </cell>
        </row>
        <row r="1260">
          <cell r="A1260" t="str">
            <v>6720172291U</v>
          </cell>
          <cell r="B1260">
            <v>10</v>
          </cell>
          <cell r="C1260" t="str">
            <v>10203 Jeanet Meesen Financieel beheer</v>
          </cell>
          <cell r="D1260">
            <v>10203</v>
          </cell>
          <cell r="E1260" t="str">
            <v>Jeanet Meesen Financieel beheer</v>
          </cell>
        </row>
        <row r="1261">
          <cell r="A1261" t="str">
            <v>6720173000U</v>
          </cell>
          <cell r="B1261">
            <v>10</v>
          </cell>
          <cell r="C1261" t="str">
            <v>10190 Afschrijvingen, Stelposten, Verrekeningen, Tegenbk</v>
          </cell>
          <cell r="D1261">
            <v>10190</v>
          </cell>
          <cell r="E1261" t="str">
            <v>Afschrijvingen, Stelposten, Verrekeningen, Tegenbk</v>
          </cell>
        </row>
        <row r="1262">
          <cell r="A1262" t="str">
            <v>6720174000U</v>
          </cell>
          <cell r="B1262">
            <v>10</v>
          </cell>
          <cell r="C1262" t="str">
            <v>10203 Jeanet Meesen Financieel beheer</v>
          </cell>
          <cell r="D1262">
            <v>10203</v>
          </cell>
          <cell r="E1262" t="str">
            <v>Jeanet Meesen Financieel beheer</v>
          </cell>
        </row>
        <row r="1263">
          <cell r="A1263" t="str">
            <v>6720432005U</v>
          </cell>
          <cell r="B1263">
            <v>10</v>
          </cell>
          <cell r="C1263" t="str">
            <v>10428 Esther Rip Specialist riolering en water</v>
          </cell>
          <cell r="D1263">
            <v>10428</v>
          </cell>
          <cell r="E1263" t="str">
            <v>Esther Rip Specialist riolering en water</v>
          </cell>
        </row>
        <row r="1264">
          <cell r="A1264" t="str">
            <v>6720437000I</v>
          </cell>
          <cell r="B1264">
            <v>10</v>
          </cell>
          <cell r="C1264" t="str">
            <v>10428 Esther Rip Specialist riolering en water</v>
          </cell>
          <cell r="D1264">
            <v>10428</v>
          </cell>
          <cell r="E1264" t="str">
            <v>Esther Rip Specialist riolering en water</v>
          </cell>
        </row>
        <row r="1265">
          <cell r="A1265" t="str">
            <v>6720438000I</v>
          </cell>
          <cell r="B1265">
            <v>10</v>
          </cell>
          <cell r="C1265" t="str">
            <v>10428 Esther Rip Specialist riolering en water</v>
          </cell>
          <cell r="D1265">
            <v>10428</v>
          </cell>
          <cell r="E1265" t="str">
            <v>Esther Rip Specialist riolering en water</v>
          </cell>
        </row>
        <row r="1266">
          <cell r="A1266" t="str">
            <v>6720438000U</v>
          </cell>
          <cell r="B1266">
            <v>10</v>
          </cell>
          <cell r="C1266" t="str">
            <v>10428 Esther Rip Specialist riolering en water</v>
          </cell>
          <cell r="D1266">
            <v>10428</v>
          </cell>
          <cell r="E1266" t="str">
            <v>Esther Rip Specialist riolering en water</v>
          </cell>
        </row>
        <row r="1267">
          <cell r="A1267" t="str">
            <v>6720438005U</v>
          </cell>
          <cell r="B1267">
            <v>10</v>
          </cell>
          <cell r="C1267" t="str">
            <v>10428 Esther Rip Specialist riolering en water</v>
          </cell>
          <cell r="D1267">
            <v>10428</v>
          </cell>
          <cell r="E1267" t="str">
            <v>Esther Rip Specialist riolering en water</v>
          </cell>
        </row>
        <row r="1268">
          <cell r="A1268" t="str">
            <v>6720438007U</v>
          </cell>
          <cell r="B1268">
            <v>10</v>
          </cell>
          <cell r="C1268" t="str">
            <v>10428 Esther Rip Specialist riolering en water</v>
          </cell>
          <cell r="D1268">
            <v>10428</v>
          </cell>
          <cell r="E1268" t="str">
            <v>Esther Rip Specialist riolering en water</v>
          </cell>
        </row>
        <row r="1269">
          <cell r="A1269" t="str">
            <v>6720438009U</v>
          </cell>
          <cell r="B1269">
            <v>10</v>
          </cell>
          <cell r="C1269" t="str">
            <v>10428 Esther Rip Specialist riolering en water</v>
          </cell>
          <cell r="D1269">
            <v>10428</v>
          </cell>
          <cell r="E1269" t="str">
            <v>Esther Rip Specialist riolering en water</v>
          </cell>
        </row>
        <row r="1270">
          <cell r="A1270" t="str">
            <v>6720438030U</v>
          </cell>
          <cell r="B1270">
            <v>10</v>
          </cell>
          <cell r="C1270" t="str">
            <v>10428 Esther Rip Specialist riolering en water</v>
          </cell>
          <cell r="D1270">
            <v>10428</v>
          </cell>
          <cell r="E1270" t="str">
            <v>Esther Rip Specialist riolering en water</v>
          </cell>
        </row>
        <row r="1271">
          <cell r="A1271" t="str">
            <v>6720438173U</v>
          </cell>
          <cell r="B1271">
            <v>10</v>
          </cell>
          <cell r="C1271" t="str">
            <v>10412 Jan van den Brink Toezichthouder onderhoud</v>
          </cell>
          <cell r="D1271">
            <v>10412</v>
          </cell>
          <cell r="E1271" t="str">
            <v>Jan van den Brink Toezichthouder onderhoud</v>
          </cell>
        </row>
        <row r="1272">
          <cell r="A1272" t="str">
            <v>6720438200I</v>
          </cell>
          <cell r="B1272">
            <v>10</v>
          </cell>
          <cell r="C1272" t="str">
            <v>10428 Esther Rip Specialist riolering en water</v>
          </cell>
          <cell r="D1272">
            <v>10428</v>
          </cell>
          <cell r="E1272" t="str">
            <v>Esther Rip Specialist riolering en water</v>
          </cell>
        </row>
        <row r="1273">
          <cell r="A1273" t="str">
            <v>6720438200U</v>
          </cell>
          <cell r="B1273">
            <v>10</v>
          </cell>
          <cell r="C1273" t="str">
            <v>10428 Esther Rip Specialist riolering en water</v>
          </cell>
          <cell r="D1273">
            <v>10428</v>
          </cell>
          <cell r="E1273" t="str">
            <v>Esther Rip Specialist riolering en water</v>
          </cell>
        </row>
        <row r="1274">
          <cell r="A1274" t="str">
            <v>6720438201U</v>
          </cell>
          <cell r="B1274">
            <v>10</v>
          </cell>
          <cell r="C1274" t="str">
            <v>10412 Jan van den Brink Toezichthouder onderhoud</v>
          </cell>
          <cell r="D1274">
            <v>10412</v>
          </cell>
          <cell r="E1274" t="str">
            <v>Jan van den Brink Toezichthouder onderhoud</v>
          </cell>
        </row>
        <row r="1275">
          <cell r="A1275" t="str">
            <v>6720438202U</v>
          </cell>
          <cell r="B1275">
            <v>10</v>
          </cell>
          <cell r="C1275" t="str">
            <v>10412 Jan van den Brink Toezichthouder onderhoud</v>
          </cell>
          <cell r="D1275">
            <v>10412</v>
          </cell>
          <cell r="E1275" t="str">
            <v>Jan van den Brink Toezichthouder onderhoud</v>
          </cell>
        </row>
        <row r="1276">
          <cell r="A1276" t="str">
            <v>6720438211U</v>
          </cell>
          <cell r="B1276">
            <v>10</v>
          </cell>
          <cell r="C1276" t="str">
            <v>10412 Jan van den Brink Toezichthouder onderhoud</v>
          </cell>
          <cell r="D1276">
            <v>10412</v>
          </cell>
          <cell r="E1276" t="str">
            <v>Jan van den Brink Toezichthouder onderhoud</v>
          </cell>
        </row>
        <row r="1277">
          <cell r="A1277" t="str">
            <v>6720438212U</v>
          </cell>
          <cell r="B1277">
            <v>10</v>
          </cell>
          <cell r="C1277" t="str">
            <v>10422 Patrick van der Schatte Olivier Toez.houder onderh</v>
          </cell>
          <cell r="D1277">
            <v>10422</v>
          </cell>
          <cell r="E1277" t="str">
            <v>Patrick van der Schatte Olivier Toez.houder onderh</v>
          </cell>
        </row>
        <row r="1278">
          <cell r="A1278" t="str">
            <v>6720475000U</v>
          </cell>
          <cell r="B1278">
            <v>10</v>
          </cell>
          <cell r="C1278" t="str">
            <v>10190 Afschrijvingen, Stelposten, Verrekeningen, Tegenbk</v>
          </cell>
          <cell r="D1278">
            <v>10190</v>
          </cell>
          <cell r="E1278" t="str">
            <v>Afschrijvingen, Stelposten, Verrekeningen, Tegenbk</v>
          </cell>
        </row>
        <row r="1279">
          <cell r="A1279" t="str">
            <v>6720722109I</v>
          </cell>
          <cell r="B1279">
            <v>10</v>
          </cell>
          <cell r="C1279" t="str">
            <v>10402 Ronald Jager Teammanager bedrijfsvoering</v>
          </cell>
          <cell r="D1279">
            <v>10402</v>
          </cell>
          <cell r="E1279" t="str">
            <v>Ronald Jager Teammanager bedrijfsvoering</v>
          </cell>
        </row>
        <row r="1280">
          <cell r="A1280" t="str">
            <v>6720722203I</v>
          </cell>
          <cell r="B1280">
            <v>10</v>
          </cell>
          <cell r="C1280" t="str">
            <v>10402 Ronald Jager Teammanager bedrijfsvoering</v>
          </cell>
          <cell r="D1280">
            <v>10402</v>
          </cell>
          <cell r="E1280" t="str">
            <v>Ronald Jager Teammanager bedrijfsvoering</v>
          </cell>
        </row>
        <row r="1281">
          <cell r="A1281" t="str">
            <v>6720938000U</v>
          </cell>
          <cell r="B1281">
            <v>10</v>
          </cell>
          <cell r="C1281" t="str">
            <v>10464 Evelien van Assenbergh bel.adv. water klimaatadap.</v>
          </cell>
          <cell r="D1281">
            <v>10464</v>
          </cell>
          <cell r="E1281" t="str">
            <v>Evelien van Assenbergh bel.adv. water klimaatadap.</v>
          </cell>
        </row>
        <row r="1282">
          <cell r="A1282" t="str">
            <v>6720942000U</v>
          </cell>
          <cell r="B1282">
            <v>10</v>
          </cell>
          <cell r="C1282" t="str">
            <v>10464 Evelien van Assenbergh bel.adv. water klimaatadap.</v>
          </cell>
          <cell r="D1282">
            <v>10464</v>
          </cell>
          <cell r="E1282" t="str">
            <v>Evelien van Assenbergh bel.adv. water klimaatadap.</v>
          </cell>
        </row>
        <row r="1283">
          <cell r="A1283" t="str">
            <v>6720943400I</v>
          </cell>
          <cell r="B1283">
            <v>10</v>
          </cell>
          <cell r="C1283" t="str">
            <v>10464 Evelien van Assenbergh bel.adv. water klimaatadap.</v>
          </cell>
          <cell r="D1283">
            <v>10464</v>
          </cell>
          <cell r="E1283" t="str">
            <v>Evelien van Assenbergh bel.adv. water klimaatadap.</v>
          </cell>
        </row>
        <row r="1284">
          <cell r="A1284" t="str">
            <v>6720943819U</v>
          </cell>
          <cell r="B1284">
            <v>10</v>
          </cell>
          <cell r="C1284" t="str">
            <v>10464 Evelien van Assenbergh bel.adv. water klimaatadap.</v>
          </cell>
          <cell r="D1284">
            <v>10464</v>
          </cell>
          <cell r="E1284" t="str">
            <v>Evelien van Assenbergh bel.adv. water klimaatadap.</v>
          </cell>
        </row>
        <row r="1285">
          <cell r="A1285" t="str">
            <v>6730121000U</v>
          </cell>
          <cell r="B1285">
            <v>10</v>
          </cell>
          <cell r="C1285" t="str">
            <v>10403 Adriaan van Arkel Specialist gebouwen</v>
          </cell>
          <cell r="D1285">
            <v>10403</v>
          </cell>
          <cell r="E1285" t="str">
            <v>Adriaan van Arkel Specialist gebouwen</v>
          </cell>
        </row>
        <row r="1286">
          <cell r="A1286" t="str">
            <v>6730138000I</v>
          </cell>
          <cell r="B1286">
            <v>10</v>
          </cell>
          <cell r="C1286" t="str">
            <v>10434 Jessica Schram-de Wit Ondersteuning team buitendst</v>
          </cell>
          <cell r="D1286">
            <v>10434</v>
          </cell>
          <cell r="E1286" t="str">
            <v>Jessica Schram-de Wit Ondersteuning team buitendst</v>
          </cell>
        </row>
        <row r="1287">
          <cell r="A1287" t="str">
            <v>6730138000U</v>
          </cell>
          <cell r="B1287">
            <v>10</v>
          </cell>
          <cell r="C1287" t="str">
            <v>10434 Jessica Schram-de Wit Ondersteuning team buitendst</v>
          </cell>
          <cell r="D1287">
            <v>10434</v>
          </cell>
          <cell r="E1287" t="str">
            <v>Jessica Schram-de Wit Ondersteuning team buitendst</v>
          </cell>
        </row>
        <row r="1288">
          <cell r="A1288" t="str">
            <v>6730138005U</v>
          </cell>
          <cell r="B1288">
            <v>10</v>
          </cell>
          <cell r="C1288" t="str">
            <v>10403 Adriaan van Arkel Specialist gebouwen</v>
          </cell>
          <cell r="D1288">
            <v>10403</v>
          </cell>
          <cell r="E1288" t="str">
            <v>Adriaan van Arkel Specialist gebouwen</v>
          </cell>
        </row>
        <row r="1289">
          <cell r="A1289" t="str">
            <v>6730138007U</v>
          </cell>
          <cell r="B1289">
            <v>10</v>
          </cell>
          <cell r="C1289" t="str">
            <v>10403 Adriaan van Arkel Specialist gebouwen</v>
          </cell>
          <cell r="D1289">
            <v>10403</v>
          </cell>
          <cell r="E1289" t="str">
            <v>Adriaan van Arkel Specialist gebouwen</v>
          </cell>
        </row>
        <row r="1290">
          <cell r="A1290" t="str">
            <v>6730138008U</v>
          </cell>
          <cell r="B1290">
            <v>10</v>
          </cell>
          <cell r="C1290" t="str">
            <v xml:space="preserve">10252 Nathalie Bottse Facilitair adviseur
</v>
          </cell>
          <cell r="D1290">
            <v>10252</v>
          </cell>
          <cell r="E1290" t="str">
            <v xml:space="preserve">Nathalie Bottse Facilitair adviseur
</v>
          </cell>
        </row>
        <row r="1291">
          <cell r="A1291" t="str">
            <v>6730138011U</v>
          </cell>
          <cell r="B1291">
            <v>10</v>
          </cell>
          <cell r="C1291" t="str">
            <v>10251 Henriette Wulfsen medew. schade en verzekeringen</v>
          </cell>
          <cell r="D1291">
            <v>10251</v>
          </cell>
          <cell r="E1291" t="str">
            <v>Henriette Wulfsen medew. schade en verzekeringen</v>
          </cell>
        </row>
        <row r="1292">
          <cell r="A1292" t="str">
            <v>6730138109U</v>
          </cell>
          <cell r="B1292">
            <v>10</v>
          </cell>
          <cell r="C1292" t="str">
            <v>10434 Jessica Schram-de Wit Ondersteuning team buitendst</v>
          </cell>
          <cell r="D1292">
            <v>10434</v>
          </cell>
          <cell r="E1292" t="str">
            <v>Jessica Schram-de Wit Ondersteuning team buitendst</v>
          </cell>
        </row>
        <row r="1293">
          <cell r="A1293" t="str">
            <v>6730511000U</v>
          </cell>
          <cell r="B1293">
            <v>10</v>
          </cell>
          <cell r="C1293" t="str">
            <v>10203 Jeanet Meesen Financieel beheer</v>
          </cell>
          <cell r="D1293">
            <v>10203</v>
          </cell>
          <cell r="E1293" t="str">
            <v>Jeanet Meesen Financieel beheer</v>
          </cell>
        </row>
        <row r="1294">
          <cell r="A1294" t="str">
            <v>6730521000U</v>
          </cell>
          <cell r="B1294">
            <v>10</v>
          </cell>
          <cell r="C1294" t="str">
            <v>10403 Adriaan van Arkel Specialist gebouwen</v>
          </cell>
          <cell r="D1294">
            <v>10403</v>
          </cell>
          <cell r="E1294" t="str">
            <v>Adriaan van Arkel Specialist gebouwen</v>
          </cell>
        </row>
        <row r="1295">
          <cell r="A1295" t="str">
            <v>6730535100U</v>
          </cell>
          <cell r="B1295">
            <v>10</v>
          </cell>
          <cell r="C1295" t="str">
            <v>10434 Jessica Schram-de Wit Ondersteuning team buitendst</v>
          </cell>
          <cell r="D1295">
            <v>10434</v>
          </cell>
          <cell r="E1295" t="str">
            <v>Jessica Schram-de Wit Ondersteuning team buitendst</v>
          </cell>
        </row>
        <row r="1296">
          <cell r="A1296" t="str">
            <v>6730535103U</v>
          </cell>
          <cell r="B1296">
            <v>10</v>
          </cell>
          <cell r="C1296" t="str">
            <v>10434 Jessica Schram-de Wit Ondersteuning team buitendst</v>
          </cell>
          <cell r="D1296">
            <v>10434</v>
          </cell>
          <cell r="E1296" t="str">
            <v>Jessica Schram-de Wit Ondersteuning team buitendst</v>
          </cell>
        </row>
        <row r="1297">
          <cell r="A1297" t="str">
            <v>6730537002I</v>
          </cell>
          <cell r="B1297">
            <v>10</v>
          </cell>
          <cell r="C1297" t="str">
            <v>10379 Kirsten Ruitenbeek Beleidsadviseur afval</v>
          </cell>
          <cell r="D1297">
            <v>10379</v>
          </cell>
          <cell r="E1297" t="str">
            <v>Kirsten Ruitenbeek Beleidsadviseur afval</v>
          </cell>
        </row>
        <row r="1298">
          <cell r="A1298" t="str">
            <v>6730537004I</v>
          </cell>
          <cell r="B1298">
            <v>10</v>
          </cell>
          <cell r="C1298" t="str">
            <v>10379 Kirsten Ruitenbeek Beleidsadviseur afval</v>
          </cell>
          <cell r="D1298">
            <v>10379</v>
          </cell>
          <cell r="E1298" t="str">
            <v>Kirsten Ruitenbeek Beleidsadviseur afval</v>
          </cell>
        </row>
        <row r="1299">
          <cell r="A1299" t="str">
            <v>6730538000U</v>
          </cell>
          <cell r="B1299">
            <v>10</v>
          </cell>
          <cell r="C1299" t="str">
            <v>10379 Kirsten Ruitenbeek Beleidsadviseur afval</v>
          </cell>
          <cell r="D1299">
            <v>10379</v>
          </cell>
          <cell r="E1299" t="str">
            <v>Kirsten Ruitenbeek Beleidsadviseur afval</v>
          </cell>
        </row>
        <row r="1300">
          <cell r="A1300" t="str">
            <v>6730572224U</v>
          </cell>
          <cell r="B1300">
            <v>10</v>
          </cell>
          <cell r="C1300" t="str">
            <v>10203 Jeanet Meesen Financieel beheer</v>
          </cell>
          <cell r="D1300">
            <v>10203</v>
          </cell>
          <cell r="E1300" t="str">
            <v>Jeanet Meesen Financieel beheer</v>
          </cell>
        </row>
        <row r="1301">
          <cell r="A1301" t="str">
            <v>6730572293I</v>
          </cell>
          <cell r="B1301">
            <v>10</v>
          </cell>
          <cell r="C1301" t="str">
            <v>10203 Jeanet Meesen Financieel beheer</v>
          </cell>
          <cell r="D1301">
            <v>10203</v>
          </cell>
          <cell r="E1301" t="str">
            <v>Jeanet Meesen Financieel beheer</v>
          </cell>
        </row>
        <row r="1302">
          <cell r="A1302" t="str">
            <v>6730572293U</v>
          </cell>
          <cell r="B1302">
            <v>10</v>
          </cell>
          <cell r="C1302" t="str">
            <v>10203 Jeanet Meesen Financieel beheer</v>
          </cell>
          <cell r="D1302">
            <v>10203</v>
          </cell>
          <cell r="E1302" t="str">
            <v>Jeanet Meesen Financieel beheer</v>
          </cell>
        </row>
        <row r="1303">
          <cell r="A1303" t="str">
            <v>6730573000I</v>
          </cell>
          <cell r="B1303">
            <v>10</v>
          </cell>
          <cell r="C1303" t="str">
            <v>10190 Afschrijvingen, Stelposten, Verrekeningen, Tegenbk</v>
          </cell>
          <cell r="D1303">
            <v>10190</v>
          </cell>
          <cell r="E1303" t="str">
            <v>Afschrijvingen, Stelposten, Verrekeningen, Tegenbk</v>
          </cell>
        </row>
        <row r="1304">
          <cell r="A1304" t="str">
            <v>6730573000U</v>
          </cell>
          <cell r="B1304">
            <v>10</v>
          </cell>
          <cell r="C1304" t="str">
            <v>10190 Afschrijvingen, Stelposten, Verrekeningen, Tegenbk</v>
          </cell>
          <cell r="D1304">
            <v>10190</v>
          </cell>
          <cell r="E1304" t="str">
            <v>Afschrijvingen, Stelposten, Verrekeningen, Tegenbk</v>
          </cell>
        </row>
        <row r="1305">
          <cell r="A1305" t="str">
            <v>6730574000U</v>
          </cell>
          <cell r="B1305">
            <v>10</v>
          </cell>
          <cell r="C1305" t="str">
            <v>10203 Jeanet Meesen Financieel beheer</v>
          </cell>
          <cell r="D1305">
            <v>10203</v>
          </cell>
          <cell r="E1305" t="str">
            <v>Jeanet Meesen Financieel beheer</v>
          </cell>
        </row>
        <row r="1306">
          <cell r="A1306" t="str">
            <v>6730575000I</v>
          </cell>
          <cell r="B1306">
            <v>10</v>
          </cell>
          <cell r="C1306" t="str">
            <v>10190 Afschrijvingen, Stelposten, Verrekeningen, Tegenbk</v>
          </cell>
          <cell r="D1306">
            <v>10190</v>
          </cell>
          <cell r="E1306" t="str">
            <v>Afschrijvingen, Stelposten, Verrekeningen, Tegenbk</v>
          </cell>
        </row>
        <row r="1307">
          <cell r="A1307" t="str">
            <v>6730575000U</v>
          </cell>
          <cell r="B1307">
            <v>10</v>
          </cell>
          <cell r="C1307" t="str">
            <v>10190 Afschrijvingen, Stelposten, Verrekeningen, Tegenbk</v>
          </cell>
          <cell r="D1307">
            <v>10190</v>
          </cell>
          <cell r="E1307" t="str">
            <v>Afschrijvingen, Stelposten, Verrekeningen, Tegenbk</v>
          </cell>
        </row>
        <row r="1308">
          <cell r="A1308" t="str">
            <v>6730638142U</v>
          </cell>
          <cell r="B1308">
            <v>10</v>
          </cell>
          <cell r="C1308" t="str">
            <v>10469 Kirsten Ruitenbeek Beheersadv afval grondstoffen</v>
          </cell>
          <cell r="D1308">
            <v>10469</v>
          </cell>
          <cell r="E1308" t="str">
            <v>Kirsten Ruitenbeek Beheersadv afval grondstoffen</v>
          </cell>
        </row>
        <row r="1309">
          <cell r="A1309" t="str">
            <v>6730643341U</v>
          </cell>
          <cell r="B1309">
            <v>10</v>
          </cell>
          <cell r="C1309" t="str">
            <v>10469 Kirsten Ruitenbeek Beheersadv afval grondstoffen</v>
          </cell>
          <cell r="D1309">
            <v>10469</v>
          </cell>
          <cell r="E1309" t="str">
            <v>Kirsten Ruitenbeek Beheersadv afval grondstoffen</v>
          </cell>
        </row>
        <row r="1310">
          <cell r="A1310" t="str">
            <v>6730738142U</v>
          </cell>
          <cell r="B1310">
            <v>10</v>
          </cell>
          <cell r="C1310" t="str">
            <v>10469 Kirsten Ruitenbeek Beheersadv afval grondstoffen</v>
          </cell>
          <cell r="D1310">
            <v>10469</v>
          </cell>
          <cell r="E1310" t="str">
            <v>Kirsten Ruitenbeek Beheersadv afval grondstoffen</v>
          </cell>
        </row>
        <row r="1311">
          <cell r="A1311" t="str">
            <v>6730738189U</v>
          </cell>
          <cell r="B1311">
            <v>10</v>
          </cell>
          <cell r="C1311" t="str">
            <v>10469 Kirsten Ruitenbeek Beheersadv afval grondstoffen</v>
          </cell>
          <cell r="D1311">
            <v>10469</v>
          </cell>
          <cell r="E1311" t="str">
            <v>Kirsten Ruitenbeek Beheersadv afval grondstoffen</v>
          </cell>
        </row>
        <row r="1312">
          <cell r="A1312" t="str">
            <v>6730743341U</v>
          </cell>
          <cell r="B1312">
            <v>10</v>
          </cell>
          <cell r="C1312" t="str">
            <v>10469 Kirsten Ruitenbeek Beheersadv afval grondstoffen</v>
          </cell>
          <cell r="D1312">
            <v>10469</v>
          </cell>
          <cell r="E1312" t="str">
            <v>Kirsten Ruitenbeek Beheersadv afval grondstoffen</v>
          </cell>
        </row>
        <row r="1313">
          <cell r="A1313" t="str">
            <v>6730838142U</v>
          </cell>
          <cell r="B1313">
            <v>10</v>
          </cell>
          <cell r="C1313" t="str">
            <v>10469 Kirsten Ruitenbeek Beheersadv afval grondstoffen</v>
          </cell>
          <cell r="D1313">
            <v>10469</v>
          </cell>
          <cell r="E1313" t="str">
            <v>Kirsten Ruitenbeek Beheersadv afval grondstoffen</v>
          </cell>
        </row>
        <row r="1314">
          <cell r="A1314" t="str">
            <v>6730838190I</v>
          </cell>
          <cell r="B1314">
            <v>10</v>
          </cell>
          <cell r="C1314" t="str">
            <v>10469 Kirsten Ruitenbeek Beheersadv afval grondstoffen</v>
          </cell>
          <cell r="D1314">
            <v>10469</v>
          </cell>
          <cell r="E1314" t="str">
            <v>Kirsten Ruitenbeek Beheersadv afval grondstoffen</v>
          </cell>
        </row>
        <row r="1315">
          <cell r="A1315" t="str">
            <v>6730843341U</v>
          </cell>
          <cell r="B1315">
            <v>10</v>
          </cell>
          <cell r="C1315" t="str">
            <v>10469 Kirsten Ruitenbeek Beheersadv afval grondstoffen</v>
          </cell>
          <cell r="D1315">
            <v>10469</v>
          </cell>
          <cell r="E1315" t="str">
            <v>Kirsten Ruitenbeek Beheersadv afval grondstoffen</v>
          </cell>
        </row>
        <row r="1316">
          <cell r="A1316" t="str">
            <v>6730843800I</v>
          </cell>
          <cell r="B1316">
            <v>10</v>
          </cell>
          <cell r="C1316" t="str">
            <v>10469 Kirsten Ruitenbeek Beheersadv afval grondstoffen</v>
          </cell>
          <cell r="D1316">
            <v>10469</v>
          </cell>
          <cell r="E1316" t="str">
            <v>Kirsten Ruitenbeek Beheersadv afval grondstoffen</v>
          </cell>
        </row>
        <row r="1317">
          <cell r="A1317" t="str">
            <v>6730938140U</v>
          </cell>
          <cell r="B1317">
            <v>10</v>
          </cell>
          <cell r="C1317" t="str">
            <v>10469 Kirsten Ruitenbeek Beheersadv afval grondstoffen</v>
          </cell>
          <cell r="D1317">
            <v>10469</v>
          </cell>
          <cell r="E1317" t="str">
            <v>Kirsten Ruitenbeek Beheersadv afval grondstoffen</v>
          </cell>
        </row>
        <row r="1318">
          <cell r="A1318" t="str">
            <v>6730938141I</v>
          </cell>
          <cell r="B1318">
            <v>10</v>
          </cell>
          <cell r="C1318" t="str">
            <v>10469 Kirsten Ruitenbeek Beheersadv afval grondstoffen</v>
          </cell>
          <cell r="D1318">
            <v>10469</v>
          </cell>
          <cell r="E1318" t="str">
            <v>Kirsten Ruitenbeek Beheersadv afval grondstoffen</v>
          </cell>
        </row>
        <row r="1319">
          <cell r="A1319" t="str">
            <v>6730938142U</v>
          </cell>
          <cell r="B1319">
            <v>10</v>
          </cell>
          <cell r="C1319" t="str">
            <v>10469 Kirsten Ruitenbeek Beheersadv afval grondstoffen</v>
          </cell>
          <cell r="D1319">
            <v>10469</v>
          </cell>
          <cell r="E1319" t="str">
            <v>Kirsten Ruitenbeek Beheersadv afval grondstoffen</v>
          </cell>
        </row>
        <row r="1320">
          <cell r="A1320" t="str">
            <v>6730938190I</v>
          </cell>
          <cell r="B1320">
            <v>10</v>
          </cell>
          <cell r="C1320" t="str">
            <v>10469 Kirsten Ruitenbeek Beheersadv afval grondstoffen</v>
          </cell>
          <cell r="D1320">
            <v>10469</v>
          </cell>
          <cell r="E1320" t="str">
            <v>Kirsten Ruitenbeek Beheersadv afval grondstoffen</v>
          </cell>
        </row>
        <row r="1321">
          <cell r="A1321" t="str">
            <v>6730943342U</v>
          </cell>
          <cell r="B1321">
            <v>10</v>
          </cell>
          <cell r="C1321" t="str">
            <v>10469 Kirsten Ruitenbeek Beheersadv afval grondstoffen</v>
          </cell>
          <cell r="D1321">
            <v>10469</v>
          </cell>
          <cell r="E1321" t="str">
            <v>Kirsten Ruitenbeek Beheersadv afval grondstoffen</v>
          </cell>
        </row>
        <row r="1322">
          <cell r="A1322" t="str">
            <v>6731038141I</v>
          </cell>
          <cell r="B1322">
            <v>10</v>
          </cell>
          <cell r="C1322" t="str">
            <v>10469 Kirsten Ruitenbeek Beheersadv afval grondstoffen</v>
          </cell>
          <cell r="D1322">
            <v>10469</v>
          </cell>
          <cell r="E1322" t="str">
            <v>Kirsten Ruitenbeek Beheersadv afval grondstoffen</v>
          </cell>
        </row>
        <row r="1323">
          <cell r="A1323" t="str">
            <v>6731038190I</v>
          </cell>
          <cell r="B1323">
            <v>10</v>
          </cell>
          <cell r="C1323" t="str">
            <v>10469 Kirsten Ruitenbeek Beheersadv afval grondstoffen</v>
          </cell>
          <cell r="D1323">
            <v>10469</v>
          </cell>
          <cell r="E1323" t="str">
            <v>Kirsten Ruitenbeek Beheersadv afval grondstoffen</v>
          </cell>
        </row>
        <row r="1324">
          <cell r="A1324" t="str">
            <v>6731043342U</v>
          </cell>
          <cell r="B1324">
            <v>10</v>
          </cell>
          <cell r="C1324" t="str">
            <v>10469 Kirsten Ruitenbeek Beheersadv afval grondstoffen</v>
          </cell>
          <cell r="D1324">
            <v>10469</v>
          </cell>
          <cell r="E1324" t="str">
            <v>Kirsten Ruitenbeek Beheersadv afval grondstoffen</v>
          </cell>
        </row>
        <row r="1325">
          <cell r="A1325" t="str">
            <v>6731138140U</v>
          </cell>
          <cell r="B1325">
            <v>10</v>
          </cell>
          <cell r="C1325" t="str">
            <v>10469 Kirsten Ruitenbeek Beheersadv afval grondstoffen</v>
          </cell>
          <cell r="D1325">
            <v>10469</v>
          </cell>
          <cell r="E1325" t="str">
            <v>Kirsten Ruitenbeek Beheersadv afval grondstoffen</v>
          </cell>
        </row>
        <row r="1326">
          <cell r="A1326" t="str">
            <v>6731138141U</v>
          </cell>
          <cell r="B1326">
            <v>10</v>
          </cell>
          <cell r="C1326" t="str">
            <v>10469 Kirsten Ruitenbeek Beheersadv afval grondstoffen</v>
          </cell>
          <cell r="D1326">
            <v>10469</v>
          </cell>
          <cell r="E1326" t="str">
            <v>Kirsten Ruitenbeek Beheersadv afval grondstoffen</v>
          </cell>
        </row>
        <row r="1327">
          <cell r="A1327" t="str">
            <v>6731238141I</v>
          </cell>
          <cell r="B1327">
            <v>10</v>
          </cell>
          <cell r="C1327" t="str">
            <v>10469 Kirsten Ruitenbeek Beheersadv afval grondstoffen</v>
          </cell>
          <cell r="D1327">
            <v>10469</v>
          </cell>
          <cell r="E1327" t="str">
            <v>Kirsten Ruitenbeek Beheersadv afval grondstoffen</v>
          </cell>
        </row>
        <row r="1328">
          <cell r="A1328" t="str">
            <v>6731238141U</v>
          </cell>
          <cell r="B1328">
            <v>10</v>
          </cell>
          <cell r="C1328" t="str">
            <v>10469 Kirsten Ruitenbeek Beheersadv afval grondstoffen</v>
          </cell>
          <cell r="D1328">
            <v>10469</v>
          </cell>
          <cell r="E1328" t="str">
            <v>Kirsten Ruitenbeek Beheersadv afval grondstoffen</v>
          </cell>
        </row>
        <row r="1329">
          <cell r="A1329" t="str">
            <v>6731338141I</v>
          </cell>
          <cell r="B1329">
            <v>10</v>
          </cell>
          <cell r="C1329" t="str">
            <v>10469 Kirsten Ruitenbeek Beheersadv afval grondstoffen</v>
          </cell>
          <cell r="D1329">
            <v>10469</v>
          </cell>
          <cell r="E1329" t="str">
            <v>Kirsten Ruitenbeek Beheersadv afval grondstoffen</v>
          </cell>
        </row>
        <row r="1330">
          <cell r="A1330" t="str">
            <v>6731438018I</v>
          </cell>
          <cell r="B1330">
            <v>10</v>
          </cell>
          <cell r="C1330" t="str">
            <v>10469 Kirsten Ruitenbeek Beheersadv afval grondstoffen</v>
          </cell>
          <cell r="D1330">
            <v>10469</v>
          </cell>
          <cell r="E1330" t="str">
            <v>Kirsten Ruitenbeek Beheersadv afval grondstoffen</v>
          </cell>
        </row>
        <row r="1331">
          <cell r="A1331" t="str">
            <v>6731438141I</v>
          </cell>
          <cell r="B1331">
            <v>10</v>
          </cell>
          <cell r="C1331" t="str">
            <v>10469 Kirsten Ruitenbeek Beheersadv afval grondstoffen</v>
          </cell>
          <cell r="D1331">
            <v>10469</v>
          </cell>
          <cell r="E1331" t="str">
            <v>Kirsten Ruitenbeek Beheersadv afval grondstoffen</v>
          </cell>
        </row>
        <row r="1332">
          <cell r="A1332" t="str">
            <v>6731538140U</v>
          </cell>
          <cell r="B1332">
            <v>10</v>
          </cell>
          <cell r="C1332" t="str">
            <v>10469 Kirsten Ruitenbeek Beheersadv afval grondstoffen</v>
          </cell>
          <cell r="D1332">
            <v>10469</v>
          </cell>
          <cell r="E1332" t="str">
            <v>Kirsten Ruitenbeek Beheersadv afval grondstoffen</v>
          </cell>
        </row>
        <row r="1333">
          <cell r="A1333" t="str">
            <v>6731538141I</v>
          </cell>
          <cell r="B1333">
            <v>10</v>
          </cell>
          <cell r="C1333" t="str">
            <v>10469 Kirsten Ruitenbeek Beheersadv afval grondstoffen</v>
          </cell>
          <cell r="D1333">
            <v>10469</v>
          </cell>
          <cell r="E1333" t="str">
            <v>Kirsten Ruitenbeek Beheersadv afval grondstoffen</v>
          </cell>
        </row>
        <row r="1334">
          <cell r="A1334" t="str">
            <v>6731538141U</v>
          </cell>
          <cell r="B1334">
            <v>10</v>
          </cell>
          <cell r="C1334" t="str">
            <v>10469 Kirsten Ruitenbeek Beheersadv afval grondstoffen</v>
          </cell>
          <cell r="D1334">
            <v>10469</v>
          </cell>
          <cell r="E1334" t="str">
            <v>Kirsten Ruitenbeek Beheersadv afval grondstoffen</v>
          </cell>
        </row>
        <row r="1335">
          <cell r="A1335" t="str">
            <v>6731538142I</v>
          </cell>
          <cell r="B1335">
            <v>10</v>
          </cell>
          <cell r="C1335" t="str">
            <v>10469 Kirsten Ruitenbeek Beheersadv afval grondstoffen</v>
          </cell>
          <cell r="D1335">
            <v>10469</v>
          </cell>
          <cell r="E1335" t="str">
            <v>Kirsten Ruitenbeek Beheersadv afval grondstoffen</v>
          </cell>
        </row>
        <row r="1336">
          <cell r="A1336" t="str">
            <v>6731538142U</v>
          </cell>
          <cell r="B1336">
            <v>10</v>
          </cell>
          <cell r="C1336" t="str">
            <v>10469 Kirsten Ruitenbeek Beheersadv afval grondstoffen</v>
          </cell>
          <cell r="D1336">
            <v>10469</v>
          </cell>
          <cell r="E1336" t="str">
            <v>Kirsten Ruitenbeek Beheersadv afval grondstoffen</v>
          </cell>
        </row>
        <row r="1337">
          <cell r="A1337" t="str">
            <v>6731543341U</v>
          </cell>
          <cell r="B1337">
            <v>10</v>
          </cell>
          <cell r="C1337" t="str">
            <v>10469 Kirsten Ruitenbeek Beheersadv afval grondstoffen</v>
          </cell>
          <cell r="D1337">
            <v>10469</v>
          </cell>
          <cell r="E1337" t="str">
            <v>Kirsten Ruitenbeek Beheersadv afval grondstoffen</v>
          </cell>
        </row>
        <row r="1338">
          <cell r="A1338" t="str">
            <v>6731738010U</v>
          </cell>
          <cell r="B1338">
            <v>10</v>
          </cell>
          <cell r="C1338" t="str">
            <v>10434 Jessica Schram-de Wit Ondersteuning team buitendst</v>
          </cell>
          <cell r="D1338">
            <v>10434</v>
          </cell>
          <cell r="E1338" t="str">
            <v>Jessica Schram-de Wit Ondersteuning team buitendst</v>
          </cell>
        </row>
        <row r="1339">
          <cell r="A1339" t="str">
            <v>6731738020U</v>
          </cell>
          <cell r="B1339">
            <v>10</v>
          </cell>
          <cell r="C1339" t="str">
            <v>10469 Kirsten Ruitenbeek Beheersadv afval grondstoffen</v>
          </cell>
          <cell r="D1339">
            <v>10469</v>
          </cell>
          <cell r="E1339" t="str">
            <v>Kirsten Ruitenbeek Beheersadv afval grondstoffen</v>
          </cell>
        </row>
        <row r="1340">
          <cell r="A1340" t="str">
            <v>6731738022U</v>
          </cell>
          <cell r="B1340">
            <v>10</v>
          </cell>
          <cell r="C1340" t="str">
            <v>10469 Kirsten Ruitenbeek Beheersadv afval grondstoffen</v>
          </cell>
          <cell r="D1340">
            <v>10469</v>
          </cell>
          <cell r="E1340" t="str">
            <v>Kirsten Ruitenbeek Beheersadv afval grondstoffen</v>
          </cell>
        </row>
        <row r="1341">
          <cell r="A1341" t="str">
            <v>6731738023U</v>
          </cell>
          <cell r="B1341">
            <v>10</v>
          </cell>
          <cell r="C1341" t="str">
            <v>10469 Kirsten Ruitenbeek Beheersadv afval grondstoffen</v>
          </cell>
          <cell r="D1341">
            <v>10469</v>
          </cell>
          <cell r="E1341" t="str">
            <v>Kirsten Ruitenbeek Beheersadv afval grondstoffen</v>
          </cell>
        </row>
        <row r="1342">
          <cell r="A1342" t="str">
            <v>6731775000U</v>
          </cell>
          <cell r="B1342">
            <v>10</v>
          </cell>
          <cell r="C1342" t="str">
            <v>10190 Afschrijvingen, Stelposten, Verrekeningen, Tegenbk</v>
          </cell>
          <cell r="D1342">
            <v>10190</v>
          </cell>
          <cell r="E1342" t="str">
            <v>Afschrijvingen, Stelposten, Verrekeningen, Tegenbk</v>
          </cell>
        </row>
        <row r="1343">
          <cell r="A1343" t="str">
            <v>6732038142I</v>
          </cell>
          <cell r="B1343">
            <v>10</v>
          </cell>
          <cell r="C1343" t="str">
            <v>10469 Kirsten Ruitenbeek Beheersadv afval grondstoffen</v>
          </cell>
          <cell r="D1343">
            <v>10469</v>
          </cell>
          <cell r="E1343" t="str">
            <v>Kirsten Ruitenbeek Beheersadv afval grondstoffen</v>
          </cell>
        </row>
        <row r="1344">
          <cell r="A1344" t="str">
            <v>6732043341U</v>
          </cell>
          <cell r="B1344">
            <v>10</v>
          </cell>
          <cell r="C1344" t="str">
            <v>10469 Kirsten Ruitenbeek Beheersadv afval grondstoffen</v>
          </cell>
          <cell r="D1344">
            <v>10469</v>
          </cell>
          <cell r="E1344" t="str">
            <v>Kirsten Ruitenbeek Beheersadv afval grondstoffen</v>
          </cell>
        </row>
        <row r="1345">
          <cell r="A1345" t="str">
            <v>6732043342U</v>
          </cell>
          <cell r="B1345">
            <v>10</v>
          </cell>
          <cell r="C1345" t="str">
            <v>10469 Kirsten Ruitenbeek Beheersadv afval grondstoffen</v>
          </cell>
          <cell r="D1345">
            <v>10469</v>
          </cell>
          <cell r="E1345" t="str">
            <v>Kirsten Ruitenbeek Beheersadv afval grondstoffen</v>
          </cell>
        </row>
        <row r="1346">
          <cell r="A1346" t="str">
            <v>6732138000U</v>
          </cell>
          <cell r="B1346">
            <v>10</v>
          </cell>
          <cell r="C1346" t="str">
            <v>10379 Kirsten Ruitenbeek Beleidsadviseur afval</v>
          </cell>
          <cell r="D1346">
            <v>10379</v>
          </cell>
          <cell r="E1346" t="str">
            <v>Kirsten Ruitenbeek Beleidsadviseur afval</v>
          </cell>
        </row>
        <row r="1347">
          <cell r="A1347" t="str">
            <v>6732138009U</v>
          </cell>
          <cell r="B1347">
            <v>10</v>
          </cell>
          <cell r="C1347" t="str">
            <v>10379 Kirsten Ruitenbeek Beleidsadviseur afval</v>
          </cell>
          <cell r="D1347">
            <v>10379</v>
          </cell>
          <cell r="E1347" t="str">
            <v>Kirsten Ruitenbeek Beleidsadviseur afval</v>
          </cell>
        </row>
        <row r="1348">
          <cell r="A1348" t="str">
            <v>6732143800I</v>
          </cell>
          <cell r="B1348">
            <v>10</v>
          </cell>
          <cell r="C1348" t="str">
            <v>10379 Kirsten Ruitenbeek Beleidsadviseur afval</v>
          </cell>
          <cell r="D1348">
            <v>10379</v>
          </cell>
          <cell r="E1348" t="str">
            <v>Kirsten Ruitenbeek Beleidsadviseur afval</v>
          </cell>
        </row>
        <row r="1349">
          <cell r="A1349" t="str">
            <v>6732143800U</v>
          </cell>
          <cell r="B1349">
            <v>10</v>
          </cell>
          <cell r="C1349" t="str">
            <v>10379 Kirsten Ruitenbeek Beleidsadviseur afval</v>
          </cell>
          <cell r="D1349">
            <v>10379</v>
          </cell>
          <cell r="E1349" t="str">
            <v>Kirsten Ruitenbeek Beleidsadviseur afval</v>
          </cell>
        </row>
        <row r="1350">
          <cell r="A1350" t="str">
            <v>6740111000U</v>
          </cell>
          <cell r="B1350">
            <v>10</v>
          </cell>
          <cell r="C1350" t="str">
            <v>10203 Jeanet Meesen Financieel beheer</v>
          </cell>
          <cell r="D1350">
            <v>10203</v>
          </cell>
          <cell r="E1350" t="str">
            <v>Jeanet Meesen Financieel beheer</v>
          </cell>
        </row>
        <row r="1351">
          <cell r="A1351" t="str">
            <v>6740135100U</v>
          </cell>
          <cell r="B1351">
            <v>10</v>
          </cell>
          <cell r="C1351" t="str">
            <v>10460 Edwin Kadiks Teammanager Ruimtelijke ontwikkeling</v>
          </cell>
          <cell r="D1351">
            <v>10460</v>
          </cell>
          <cell r="E1351" t="str">
            <v>Edwin Kadiks Teammanager Ruimtelijke ontwikkeling</v>
          </cell>
        </row>
        <row r="1352">
          <cell r="A1352" t="str">
            <v>6740135103U</v>
          </cell>
          <cell r="B1352">
            <v>10</v>
          </cell>
          <cell r="C1352" t="str">
            <v>10460 Edwin Kadiks Teammanager Ruimtelijke ontwikkeling</v>
          </cell>
          <cell r="D1352">
            <v>10460</v>
          </cell>
          <cell r="E1352" t="str">
            <v>Edwin Kadiks Teammanager Ruimtelijke ontwikkeling</v>
          </cell>
        </row>
        <row r="1353">
          <cell r="A1353" t="str">
            <v>6740173000U</v>
          </cell>
          <cell r="B1353">
            <v>10</v>
          </cell>
          <cell r="C1353" t="str">
            <v>10190 Afschrijvingen, Stelposten, Verrekeningen, Tegenbk</v>
          </cell>
          <cell r="D1353">
            <v>10190</v>
          </cell>
          <cell r="E1353" t="str">
            <v>Afschrijvingen, Stelposten, Verrekeningen, Tegenbk</v>
          </cell>
        </row>
        <row r="1354">
          <cell r="A1354" t="str">
            <v>6740174000U</v>
          </cell>
          <cell r="B1354">
            <v>10</v>
          </cell>
          <cell r="C1354" t="str">
            <v>10203 Jeanet Meesen Financieel beheer</v>
          </cell>
          <cell r="D1354">
            <v>10203</v>
          </cell>
          <cell r="E1354" t="str">
            <v>Jeanet Meesen Financieel beheer</v>
          </cell>
        </row>
        <row r="1355">
          <cell r="A1355" t="str">
            <v>6740237000I</v>
          </cell>
          <cell r="B1355">
            <v>10</v>
          </cell>
          <cell r="C1355" t="str">
            <v>10311 Marisa van Burken Beleidsadv duurzame leefomgeving</v>
          </cell>
          <cell r="D1355">
            <v>10311</v>
          </cell>
          <cell r="E1355" t="str">
            <v>Marisa van Burken Beleidsadv duurzame leefomgeving</v>
          </cell>
        </row>
        <row r="1356">
          <cell r="A1356" t="str">
            <v>6740238000U</v>
          </cell>
          <cell r="B1356">
            <v>10</v>
          </cell>
          <cell r="C1356" t="str">
            <v>10311 Marisa van Burken Beleidsadv duurzame leefomgeving</v>
          </cell>
          <cell r="D1356">
            <v>10311</v>
          </cell>
          <cell r="E1356" t="str">
            <v>Marisa van Burken Beleidsadv duurzame leefomgeving</v>
          </cell>
        </row>
        <row r="1357">
          <cell r="A1357" t="str">
            <v>6740238177U</v>
          </cell>
          <cell r="B1357">
            <v>10</v>
          </cell>
          <cell r="C1357" t="str">
            <v>10304 Detlef Stolker Beleidsadv ruimtelijke ontwikkeling</v>
          </cell>
          <cell r="D1357">
            <v>10304</v>
          </cell>
          <cell r="E1357" t="str">
            <v>Detlef Stolker Beleidsadv ruimtelijke ontwikkeling</v>
          </cell>
        </row>
        <row r="1358">
          <cell r="A1358" t="str">
            <v>6740243300U</v>
          </cell>
          <cell r="B1358">
            <v>10</v>
          </cell>
          <cell r="C1358" t="str">
            <v>10311 Marisa van Burken Beleidsadv duurzame leefomgeving</v>
          </cell>
          <cell r="D1358">
            <v>10311</v>
          </cell>
          <cell r="E1358" t="str">
            <v>Marisa van Burken Beleidsadv duurzame leefomgeving</v>
          </cell>
        </row>
        <row r="1359">
          <cell r="A1359" t="str">
            <v>6740338000I</v>
          </cell>
          <cell r="B1359">
            <v>10</v>
          </cell>
          <cell r="C1359" t="str">
            <v>10311 Marisa van Burken Beleidsadv duurzame leefomgeving</v>
          </cell>
          <cell r="D1359">
            <v>10311</v>
          </cell>
          <cell r="E1359" t="str">
            <v>Marisa van Burken Beleidsadv duurzame leefomgeving</v>
          </cell>
        </row>
        <row r="1360">
          <cell r="A1360" t="str">
            <v>6740338000U</v>
          </cell>
          <cell r="B1360">
            <v>10</v>
          </cell>
          <cell r="C1360" t="str">
            <v>10311 Marisa van Burken Beleidsadv duurzame leefomgeving</v>
          </cell>
          <cell r="D1360">
            <v>10311</v>
          </cell>
          <cell r="E1360" t="str">
            <v>Marisa van Burken Beleidsadv duurzame leefomgeving</v>
          </cell>
        </row>
        <row r="1361">
          <cell r="A1361" t="str">
            <v>6740338200I</v>
          </cell>
          <cell r="B1361">
            <v>10</v>
          </cell>
          <cell r="C1361" t="str">
            <v>10311 Marisa van Burken Beleidsadv duurzame leefomgeving</v>
          </cell>
          <cell r="D1361">
            <v>10311</v>
          </cell>
          <cell r="E1361" t="str">
            <v>Marisa van Burken Beleidsadv duurzame leefomgeving</v>
          </cell>
        </row>
        <row r="1362">
          <cell r="A1362" t="str">
            <v>6740338200U</v>
          </cell>
          <cell r="B1362">
            <v>10</v>
          </cell>
          <cell r="C1362" t="str">
            <v>10311 Marisa van Burken Beleidsadv duurzame leefomgeving</v>
          </cell>
          <cell r="D1362">
            <v>10311</v>
          </cell>
          <cell r="E1362" t="str">
            <v>Marisa van Burken Beleidsadv duurzame leefomgeving</v>
          </cell>
        </row>
        <row r="1363">
          <cell r="A1363" t="str">
            <v>6740343300U</v>
          </cell>
          <cell r="B1363">
            <v>10</v>
          </cell>
          <cell r="C1363" t="str">
            <v>10311 Marisa van Burken Beleidsadv duurzame leefomgeving</v>
          </cell>
          <cell r="D1363">
            <v>10311</v>
          </cell>
          <cell r="E1363" t="str">
            <v>Marisa van Burken Beleidsadv duurzame leefomgeving</v>
          </cell>
        </row>
        <row r="1364">
          <cell r="A1364" t="str">
            <v>6740438000U</v>
          </cell>
          <cell r="B1364">
            <v>10</v>
          </cell>
          <cell r="C1364" t="str">
            <v>10365 Francis van Zandbrink Progr.man. energietransitie</v>
          </cell>
          <cell r="D1364">
            <v>10365</v>
          </cell>
          <cell r="E1364" t="str">
            <v>Francis van Zandbrink Progr.man. energietransitie</v>
          </cell>
        </row>
        <row r="1365">
          <cell r="A1365" t="str">
            <v>6740443100I</v>
          </cell>
          <cell r="B1365">
            <v>10</v>
          </cell>
          <cell r="C1365" t="str">
            <v>10365 Francis van Zandbrink Progr.man. energietransitie</v>
          </cell>
          <cell r="D1365">
            <v>10365</v>
          </cell>
          <cell r="E1365" t="str">
            <v>Francis van Zandbrink Progr.man. energietransitie</v>
          </cell>
        </row>
        <row r="1366">
          <cell r="A1366" t="str">
            <v>6740443400I</v>
          </cell>
          <cell r="B1366">
            <v>10</v>
          </cell>
          <cell r="C1366" t="str">
            <v>10365 Francis van Zandbrink Progr.man. energietransitie</v>
          </cell>
          <cell r="D1366">
            <v>10365</v>
          </cell>
          <cell r="E1366" t="str">
            <v>Francis van Zandbrink Progr.man. energietransitie</v>
          </cell>
        </row>
        <row r="1367">
          <cell r="A1367" t="str">
            <v>6740443800U</v>
          </cell>
          <cell r="B1367">
            <v>10</v>
          </cell>
          <cell r="C1367" t="str">
            <v>10365 Francis van Zandbrink Progr.man. energietransitie</v>
          </cell>
          <cell r="D1367">
            <v>10365</v>
          </cell>
          <cell r="E1367" t="str">
            <v>Francis van Zandbrink Progr.man. energietransitie</v>
          </cell>
        </row>
        <row r="1368">
          <cell r="A1368" t="str">
            <v>6740538000U</v>
          </cell>
          <cell r="B1368">
            <v>10</v>
          </cell>
          <cell r="C1368" t="str">
            <v>10434 Jessica Schram-de Wit Ondersteuning team buitendst</v>
          </cell>
          <cell r="D1368">
            <v>10434</v>
          </cell>
          <cell r="E1368" t="str">
            <v>Jessica Schram-de Wit Ondersteuning team buitendst</v>
          </cell>
        </row>
        <row r="1369">
          <cell r="A1369" t="str">
            <v>6740743800U</v>
          </cell>
          <cell r="B1369">
            <v>10</v>
          </cell>
          <cell r="C1369" t="str">
            <v>10311 Marisa van Burken Beleidsadv duurzame leefomgeving</v>
          </cell>
          <cell r="D1369">
            <v>10311</v>
          </cell>
          <cell r="E1369" t="str">
            <v>Marisa van Burken Beleidsadv duurzame leefomgeving</v>
          </cell>
        </row>
        <row r="1370">
          <cell r="A1370" t="str">
            <v>6741138000U</v>
          </cell>
          <cell r="B1370">
            <v>10</v>
          </cell>
          <cell r="C1370" t="str">
            <v>10365 Francis van Zandbrink Progr.man. energietransitie</v>
          </cell>
          <cell r="D1370">
            <v>10365</v>
          </cell>
          <cell r="E1370" t="str">
            <v>Francis van Zandbrink Progr.man. energietransitie</v>
          </cell>
        </row>
        <row r="1371">
          <cell r="A1371" t="str">
            <v>6741143100I</v>
          </cell>
          <cell r="B1371">
            <v>10</v>
          </cell>
          <cell r="C1371" t="str">
            <v>10365 Francis van Zandbrink Progr.man. energietransitie</v>
          </cell>
          <cell r="D1371">
            <v>10365</v>
          </cell>
          <cell r="E1371" t="str">
            <v>Francis van Zandbrink Progr.man. energietransitie</v>
          </cell>
        </row>
        <row r="1372">
          <cell r="A1372" t="str">
            <v>6741143400I</v>
          </cell>
          <cell r="B1372">
            <v>10</v>
          </cell>
          <cell r="C1372" t="str">
            <v>10365 Francis van Zandbrink Progr.man. energietransitie</v>
          </cell>
          <cell r="D1372">
            <v>10365</v>
          </cell>
          <cell r="E1372" t="str">
            <v>Francis van Zandbrink Progr.man. energietransitie</v>
          </cell>
        </row>
        <row r="1373">
          <cell r="A1373" t="str">
            <v>6741143800U</v>
          </cell>
          <cell r="B1373">
            <v>10</v>
          </cell>
          <cell r="C1373" t="str">
            <v>10365 Francis van Zandbrink Progr.man. energietransitie</v>
          </cell>
          <cell r="D1373">
            <v>10365</v>
          </cell>
          <cell r="E1373" t="str">
            <v>Francis van Zandbrink Progr.man. energietransitie</v>
          </cell>
        </row>
        <row r="1374">
          <cell r="A1374" t="str">
            <v>6741538000U</v>
          </cell>
          <cell r="B1374">
            <v>10</v>
          </cell>
          <cell r="C1374" t="str">
            <v>10365 Francis van Zandbrink Progr.man. energietransitie</v>
          </cell>
          <cell r="D1374">
            <v>10365</v>
          </cell>
          <cell r="E1374" t="str">
            <v>Francis van Zandbrink Progr.man. energietransitie</v>
          </cell>
        </row>
        <row r="1375">
          <cell r="A1375" t="str">
            <v>6741638000U</v>
          </cell>
          <cell r="B1375">
            <v>10</v>
          </cell>
          <cell r="C1375" t="str">
            <v>10365 Francis van Zandbrink Progr.man. energietransitie</v>
          </cell>
          <cell r="D1375">
            <v>10365</v>
          </cell>
          <cell r="E1375" t="str">
            <v>Francis van Zandbrink Progr.man. energietransitie</v>
          </cell>
        </row>
        <row r="1376">
          <cell r="A1376" t="str">
            <v>6741738000U</v>
          </cell>
          <cell r="B1376">
            <v>10</v>
          </cell>
          <cell r="C1376" t="str">
            <v>10365 Francis van Zandbrink Progr.man. energietransitie</v>
          </cell>
          <cell r="D1376">
            <v>10365</v>
          </cell>
          <cell r="E1376" t="str">
            <v>Francis van Zandbrink Progr.man. energietransitie</v>
          </cell>
        </row>
        <row r="1377">
          <cell r="A1377" t="str">
            <v>6741838000U</v>
          </cell>
          <cell r="B1377">
            <v>10</v>
          </cell>
          <cell r="C1377" t="str">
            <v>10365 Francis van Zandbrink Progr.man. energietransitie</v>
          </cell>
          <cell r="D1377">
            <v>10365</v>
          </cell>
          <cell r="E1377" t="str">
            <v>Francis van Zandbrink Progr.man. energietransitie</v>
          </cell>
        </row>
        <row r="1378">
          <cell r="A1378" t="str">
            <v>6741843400I</v>
          </cell>
          <cell r="B1378">
            <v>10</v>
          </cell>
          <cell r="C1378" t="str">
            <v>10365 Francis van Zandbrink Progr.man. energietransitie</v>
          </cell>
          <cell r="D1378">
            <v>10365</v>
          </cell>
          <cell r="E1378" t="str">
            <v>Francis van Zandbrink Progr.man. energietransitie</v>
          </cell>
        </row>
        <row r="1379">
          <cell r="A1379" t="str">
            <v>6741938000U</v>
          </cell>
          <cell r="B1379">
            <v>10</v>
          </cell>
          <cell r="C1379" t="str">
            <v>10365 Francis van Zandbrink Progr.man. energietransitie</v>
          </cell>
          <cell r="D1379">
            <v>10365</v>
          </cell>
          <cell r="E1379" t="str">
            <v>Francis van Zandbrink Progr.man. energietransitie</v>
          </cell>
        </row>
        <row r="1380">
          <cell r="A1380" t="str">
            <v>6742038000U</v>
          </cell>
          <cell r="B1380">
            <v>10</v>
          </cell>
          <cell r="C1380" t="str">
            <v>10303 Caroline Peeters senior adviseur energietransitie</v>
          </cell>
          <cell r="D1380">
            <v>10303</v>
          </cell>
          <cell r="E1380" t="str">
            <v>Caroline Peeters senior adviseur energietransitie</v>
          </cell>
        </row>
        <row r="1381">
          <cell r="A1381" t="str">
            <v>6742043100I</v>
          </cell>
          <cell r="B1381">
            <v>10</v>
          </cell>
          <cell r="C1381" t="str">
            <v>10303 Caroline Peeters senior adviseur energietransitie</v>
          </cell>
          <cell r="D1381">
            <v>10303</v>
          </cell>
          <cell r="E1381" t="str">
            <v>Caroline Peeters senior adviseur energietransitie</v>
          </cell>
        </row>
        <row r="1382">
          <cell r="A1382" t="str">
            <v>6742043400I</v>
          </cell>
          <cell r="B1382">
            <v>10</v>
          </cell>
          <cell r="C1382" t="str">
            <v>10303 Caroline Peeters senior adviseur energietransitie</v>
          </cell>
          <cell r="D1382">
            <v>10303</v>
          </cell>
          <cell r="E1382" t="str">
            <v>Caroline Peeters senior adviseur energietransitie</v>
          </cell>
        </row>
        <row r="1383">
          <cell r="A1383" t="str">
            <v>6742043800U</v>
          </cell>
          <cell r="B1383">
            <v>10</v>
          </cell>
          <cell r="C1383" t="str">
            <v>10303 Caroline Peeters senior adviseur energietransitie</v>
          </cell>
          <cell r="D1383">
            <v>10303</v>
          </cell>
          <cell r="E1383" t="str">
            <v>Caroline Peeters senior adviseur energietransitie</v>
          </cell>
        </row>
        <row r="1384">
          <cell r="A1384" t="str">
            <v>6750111000U</v>
          </cell>
          <cell r="B1384">
            <v>10</v>
          </cell>
          <cell r="C1384" t="str">
            <v>10203 Jeanet Meesen Financieel beheer</v>
          </cell>
          <cell r="D1384">
            <v>10203</v>
          </cell>
          <cell r="E1384" t="str">
            <v>Jeanet Meesen Financieel beheer</v>
          </cell>
        </row>
        <row r="1385">
          <cell r="A1385" t="str">
            <v>6750173000U</v>
          </cell>
          <cell r="B1385">
            <v>10</v>
          </cell>
          <cell r="C1385" t="str">
            <v>10190 Afschrijvingen, Stelposten, Verrekeningen, Tegenbk</v>
          </cell>
          <cell r="D1385">
            <v>10190</v>
          </cell>
          <cell r="E1385" t="str">
            <v>Afschrijvingen, Stelposten, Verrekeningen, Tegenbk</v>
          </cell>
        </row>
        <row r="1386">
          <cell r="A1386" t="str">
            <v>6750174000U</v>
          </cell>
          <cell r="B1386">
            <v>10</v>
          </cell>
          <cell r="C1386" t="str">
            <v>10203 Jeanet Meesen Financieel beheer</v>
          </cell>
          <cell r="D1386">
            <v>10203</v>
          </cell>
          <cell r="E1386" t="str">
            <v>Jeanet Meesen Financieel beheer</v>
          </cell>
        </row>
        <row r="1387">
          <cell r="A1387" t="str">
            <v>6750237007I</v>
          </cell>
          <cell r="B1387">
            <v>10</v>
          </cell>
          <cell r="C1387" t="str">
            <v>10412 Jan van den Brink Toezichthouder onderhoud</v>
          </cell>
          <cell r="D1387">
            <v>10412</v>
          </cell>
          <cell r="E1387" t="str">
            <v>Jan van den Brink Toezichthouder onderhoud</v>
          </cell>
        </row>
        <row r="1388">
          <cell r="A1388" t="str">
            <v>6750238000U</v>
          </cell>
          <cell r="B1388">
            <v>10</v>
          </cell>
          <cell r="C1388" t="str">
            <v>10412 Jan van den Brink Toezichthouder onderhoud</v>
          </cell>
          <cell r="D1388">
            <v>10412</v>
          </cell>
          <cell r="E1388" t="str">
            <v>Jan van den Brink Toezichthouder onderhoud</v>
          </cell>
        </row>
        <row r="1389">
          <cell r="A1389" t="str">
            <v>6750238010U</v>
          </cell>
          <cell r="B1389">
            <v>10</v>
          </cell>
          <cell r="C1389" t="str">
            <v>10412 Jan van den Brink Toezichthouder onderhoud</v>
          </cell>
          <cell r="D1389">
            <v>10412</v>
          </cell>
          <cell r="E1389" t="str">
            <v>Jan van den Brink Toezichthouder onderhoud</v>
          </cell>
        </row>
        <row r="1390">
          <cell r="A1390" t="str">
            <v>6750321000U</v>
          </cell>
          <cell r="B1390">
            <v>10</v>
          </cell>
          <cell r="C1390" t="str">
            <v>10403 Adriaan van Arkel Specialist gebouwen</v>
          </cell>
          <cell r="D1390">
            <v>10403</v>
          </cell>
          <cell r="E1390" t="str">
            <v>Adriaan van Arkel Specialist gebouwen</v>
          </cell>
        </row>
        <row r="1391">
          <cell r="A1391" t="str">
            <v>6750336000I</v>
          </cell>
          <cell r="B1391">
            <v>10</v>
          </cell>
          <cell r="C1391" t="str">
            <v>10403 Adriaan van Arkel Specialist gebouwen</v>
          </cell>
          <cell r="D1391">
            <v>10403</v>
          </cell>
          <cell r="E1391" t="str">
            <v>Adriaan van Arkel Specialist gebouwen</v>
          </cell>
        </row>
        <row r="1392">
          <cell r="A1392" t="str">
            <v>6750338005U</v>
          </cell>
          <cell r="B1392">
            <v>10</v>
          </cell>
          <cell r="C1392" t="str">
            <v>10403 Adriaan van Arkel Specialist gebouwen</v>
          </cell>
          <cell r="D1392">
            <v>10403</v>
          </cell>
          <cell r="E1392" t="str">
            <v>Adriaan van Arkel Specialist gebouwen</v>
          </cell>
        </row>
        <row r="1393">
          <cell r="A1393" t="str">
            <v>6750338007U</v>
          </cell>
          <cell r="B1393">
            <v>10</v>
          </cell>
          <cell r="C1393" t="str">
            <v>10403 Adriaan van Arkel Specialist gebouwen</v>
          </cell>
          <cell r="D1393">
            <v>10403</v>
          </cell>
          <cell r="E1393" t="str">
            <v>Adriaan van Arkel Specialist gebouwen</v>
          </cell>
        </row>
        <row r="1394">
          <cell r="A1394" t="str">
            <v>6750338011U</v>
          </cell>
          <cell r="B1394">
            <v>10</v>
          </cell>
          <cell r="C1394" t="str">
            <v>10251 Henriette Wulfsen medew. schade en verzekeringen</v>
          </cell>
          <cell r="D1394">
            <v>10251</v>
          </cell>
          <cell r="E1394" t="str">
            <v>Henriette Wulfsen medew. schade en verzekeringen</v>
          </cell>
        </row>
        <row r="1395">
          <cell r="A1395" t="str">
            <v>6810111000U</v>
          </cell>
          <cell r="B1395">
            <v>10</v>
          </cell>
          <cell r="C1395" t="str">
            <v>10203 Jeanet Meesen Financieel beheer</v>
          </cell>
          <cell r="D1395">
            <v>10203</v>
          </cell>
          <cell r="E1395" t="str">
            <v>Jeanet Meesen Financieel beheer</v>
          </cell>
        </row>
        <row r="1396">
          <cell r="A1396" t="str">
            <v>6810135100U</v>
          </cell>
          <cell r="B1396">
            <v>10</v>
          </cell>
          <cell r="C1396" t="str">
            <v>10382 Theo van Leussen Manager VTH</v>
          </cell>
          <cell r="D1396">
            <v>10382</v>
          </cell>
          <cell r="E1396" t="str">
            <v>Theo van Leussen Manager VTH</v>
          </cell>
        </row>
        <row r="1397">
          <cell r="A1397" t="str">
            <v>6810135103U</v>
          </cell>
          <cell r="B1397">
            <v>10</v>
          </cell>
          <cell r="C1397" t="str">
            <v>10382 Theo van Leussen Manager VTH</v>
          </cell>
          <cell r="D1397">
            <v>10382</v>
          </cell>
          <cell r="E1397" t="str">
            <v>Theo van Leussen Manager VTH</v>
          </cell>
        </row>
        <row r="1398">
          <cell r="A1398" t="str">
            <v>6810135104U</v>
          </cell>
          <cell r="B1398">
            <v>10</v>
          </cell>
          <cell r="C1398" t="str">
            <v>10302 Arna de Jong Beleidsadviseur Wonen</v>
          </cell>
          <cell r="D1398">
            <v>10302</v>
          </cell>
          <cell r="E1398" t="str">
            <v>Arna de Jong Beleidsadviseur Wonen</v>
          </cell>
        </row>
        <row r="1399">
          <cell r="A1399" t="str">
            <v>6810138032U</v>
          </cell>
          <cell r="B1399">
            <v>10</v>
          </cell>
          <cell r="C1399" t="str">
            <v>10210 Jeroen Kalisvaart Netwerk-systeembeheerder</v>
          </cell>
          <cell r="D1399">
            <v>10210</v>
          </cell>
          <cell r="E1399" t="str">
            <v>Jeroen Kalisvaart Netwerk-systeembeheerder</v>
          </cell>
        </row>
        <row r="1400">
          <cell r="A1400" t="str">
            <v>6810138999U</v>
          </cell>
          <cell r="B1400">
            <v>10</v>
          </cell>
          <cell r="C1400" t="str">
            <v>10190 Afschrijvingen, Stelposten, Verrekeningen, Tegenbk</v>
          </cell>
          <cell r="D1400">
            <v>10190</v>
          </cell>
          <cell r="E1400" t="str">
            <v>Afschrijvingen, Stelposten, Verrekeningen, Tegenbk</v>
          </cell>
        </row>
        <row r="1401">
          <cell r="A1401" t="str">
            <v>6810172233I</v>
          </cell>
          <cell r="B1401">
            <v>10</v>
          </cell>
          <cell r="C1401" t="str">
            <v>10203 Jeanet Meesen Financieel beheer</v>
          </cell>
          <cell r="D1401">
            <v>10203</v>
          </cell>
          <cell r="E1401" t="str">
            <v>Jeanet Meesen Financieel beheer</v>
          </cell>
        </row>
        <row r="1402">
          <cell r="A1402" t="str">
            <v>6810172233U</v>
          </cell>
          <cell r="B1402">
            <v>10</v>
          </cell>
          <cell r="C1402" t="str">
            <v>10203 Jeanet Meesen Financieel beheer</v>
          </cell>
          <cell r="D1402">
            <v>10203</v>
          </cell>
          <cell r="E1402" t="str">
            <v>Jeanet Meesen Financieel beheer</v>
          </cell>
        </row>
        <row r="1403">
          <cell r="A1403" t="str">
            <v>6810172241I</v>
          </cell>
          <cell r="B1403">
            <v>10</v>
          </cell>
          <cell r="C1403" t="str">
            <v>10203 Jeanet Meesen Financieel beheer</v>
          </cell>
          <cell r="D1403">
            <v>10203</v>
          </cell>
          <cell r="E1403" t="str">
            <v>Jeanet Meesen Financieel beheer</v>
          </cell>
        </row>
        <row r="1404">
          <cell r="A1404" t="str">
            <v>6810172241U</v>
          </cell>
          <cell r="B1404">
            <v>10</v>
          </cell>
          <cell r="C1404" t="str">
            <v>10203 Jeanet Meesen Financieel beheer</v>
          </cell>
          <cell r="D1404">
            <v>10203</v>
          </cell>
          <cell r="E1404" t="str">
            <v>Jeanet Meesen Financieel beheer</v>
          </cell>
        </row>
        <row r="1405">
          <cell r="A1405" t="str">
            <v>6810172291I</v>
          </cell>
          <cell r="B1405">
            <v>10</v>
          </cell>
          <cell r="C1405" t="str">
            <v>10203 Jeanet Meesen Financieel beheer</v>
          </cell>
          <cell r="D1405">
            <v>10203</v>
          </cell>
          <cell r="E1405" t="str">
            <v>Jeanet Meesen Financieel beheer</v>
          </cell>
        </row>
        <row r="1406">
          <cell r="A1406" t="str">
            <v>6810172291U</v>
          </cell>
          <cell r="B1406">
            <v>10</v>
          </cell>
          <cell r="C1406" t="str">
            <v>10203 Jeanet Meesen Financieel beheer</v>
          </cell>
          <cell r="D1406">
            <v>10203</v>
          </cell>
          <cell r="E1406" t="str">
            <v>Jeanet Meesen Financieel beheer</v>
          </cell>
        </row>
        <row r="1407">
          <cell r="A1407" t="str">
            <v>6810173000U</v>
          </cell>
          <cell r="B1407">
            <v>10</v>
          </cell>
          <cell r="C1407" t="str">
            <v>10190 Afschrijvingen, Stelposten, Verrekeningen, Tegenbk</v>
          </cell>
          <cell r="D1407">
            <v>10190</v>
          </cell>
          <cell r="E1407" t="str">
            <v>Afschrijvingen, Stelposten, Verrekeningen, Tegenbk</v>
          </cell>
        </row>
        <row r="1408">
          <cell r="A1408" t="str">
            <v>6810174000U</v>
          </cell>
          <cell r="B1408">
            <v>10</v>
          </cell>
          <cell r="C1408" t="str">
            <v>10203 Jeanet Meesen Financieel beheer</v>
          </cell>
          <cell r="D1408">
            <v>10203</v>
          </cell>
          <cell r="E1408" t="str">
            <v>Jeanet Meesen Financieel beheer</v>
          </cell>
        </row>
        <row r="1409">
          <cell r="A1409" t="str">
            <v>6810237000I</v>
          </cell>
          <cell r="B1409">
            <v>10</v>
          </cell>
          <cell r="C1409" t="str">
            <v>10410 Erik Tolboom Contactmanager vergunningen</v>
          </cell>
          <cell r="D1409">
            <v>10410</v>
          </cell>
          <cell r="E1409" t="str">
            <v>Erik Tolboom Contactmanager vergunningen</v>
          </cell>
        </row>
        <row r="1410">
          <cell r="A1410" t="str">
            <v>6810238000I</v>
          </cell>
          <cell r="B1410">
            <v>10</v>
          </cell>
          <cell r="C1410" t="str">
            <v>10382 Theo van Leussen Manager VTH</v>
          </cell>
          <cell r="D1410">
            <v>10382</v>
          </cell>
          <cell r="E1410" t="str">
            <v>Theo van Leussen Manager VTH</v>
          </cell>
        </row>
        <row r="1411">
          <cell r="A1411" t="str">
            <v>6810238000U</v>
          </cell>
          <cell r="B1411">
            <v>10</v>
          </cell>
          <cell r="C1411" t="str">
            <v>10357 Paul Leijenaar Beleidsadv ruimtelijke ordening</v>
          </cell>
          <cell r="D1411">
            <v>10357</v>
          </cell>
          <cell r="E1411" t="str">
            <v>Paul Leijenaar Beleidsadv ruimtelijke ordening</v>
          </cell>
        </row>
        <row r="1412">
          <cell r="A1412" t="str">
            <v>6810238033U</v>
          </cell>
          <cell r="B1412">
            <v>10</v>
          </cell>
          <cell r="C1412" t="str">
            <v>10357 Paul Leijenaar Beleidsadv ruimtelijke ordening</v>
          </cell>
          <cell r="D1412">
            <v>10357</v>
          </cell>
          <cell r="E1412" t="str">
            <v>Paul Leijenaar Beleidsadv ruimtelijke ordening</v>
          </cell>
        </row>
        <row r="1413">
          <cell r="A1413" t="str">
            <v>6810238070I</v>
          </cell>
          <cell r="B1413">
            <v>10</v>
          </cell>
          <cell r="C1413" t="str">
            <v>10382 Theo van Leussen Manager VTH</v>
          </cell>
          <cell r="D1413">
            <v>10382</v>
          </cell>
          <cell r="E1413" t="str">
            <v>Theo van Leussen Manager VTH</v>
          </cell>
        </row>
        <row r="1414">
          <cell r="A1414" t="str">
            <v>6810238300I</v>
          </cell>
          <cell r="B1414">
            <v>10</v>
          </cell>
          <cell r="C1414" t="str">
            <v>10382 Theo van Leussen Manager VTH</v>
          </cell>
          <cell r="D1414">
            <v>10382</v>
          </cell>
          <cell r="E1414" t="str">
            <v>Theo van Leussen Manager VTH</v>
          </cell>
        </row>
        <row r="1415">
          <cell r="A1415" t="str">
            <v>6810438000I</v>
          </cell>
          <cell r="B1415">
            <v>10</v>
          </cell>
          <cell r="C1415" t="str">
            <v>10246 Gerrit Woltjer Financieel beheer</v>
          </cell>
          <cell r="D1415">
            <v>10246</v>
          </cell>
          <cell r="E1415" t="str">
            <v>Gerrit Woltjer Financieel beheer</v>
          </cell>
        </row>
        <row r="1416">
          <cell r="A1416" t="str">
            <v>6810438000U</v>
          </cell>
          <cell r="B1416">
            <v>10</v>
          </cell>
          <cell r="C1416" t="str">
            <v>10246 Gerrit Woltjer Financieel beheer</v>
          </cell>
          <cell r="D1416">
            <v>10246</v>
          </cell>
          <cell r="E1416" t="str">
            <v>Gerrit Woltjer Financieel beheer</v>
          </cell>
        </row>
        <row r="1417">
          <cell r="A1417" t="str">
            <v>6810538000U</v>
          </cell>
          <cell r="B1417">
            <v>10</v>
          </cell>
          <cell r="C1417" t="str">
            <v>10239 Bram van Doorn Adviseur Geo-informatie</v>
          </cell>
          <cell r="D1417">
            <v>10239</v>
          </cell>
          <cell r="E1417" t="str">
            <v>Bram van Doorn Adviseur Geo-informatie</v>
          </cell>
        </row>
        <row r="1418">
          <cell r="A1418" t="str">
            <v>6810611000U</v>
          </cell>
          <cell r="B1418">
            <v>10</v>
          </cell>
          <cell r="C1418" t="str">
            <v>10203 Jeanet Meesen Financieel beheer</v>
          </cell>
          <cell r="D1418">
            <v>10203</v>
          </cell>
          <cell r="E1418" t="str">
            <v>Jeanet Meesen Financieel beheer</v>
          </cell>
        </row>
        <row r="1419">
          <cell r="A1419" t="str">
            <v>6810635100U</v>
          </cell>
          <cell r="B1419">
            <v>10</v>
          </cell>
          <cell r="C1419" t="str">
            <v>10460 Edwin Kadiks Teammanager Ruimtelijke ontwikkeling</v>
          </cell>
          <cell r="D1419">
            <v>10460</v>
          </cell>
          <cell r="E1419" t="str">
            <v>Edwin Kadiks Teammanager Ruimtelijke ontwikkeling</v>
          </cell>
        </row>
        <row r="1420">
          <cell r="A1420" t="str">
            <v>6810635104U</v>
          </cell>
          <cell r="B1420">
            <v>10</v>
          </cell>
          <cell r="C1420" t="str">
            <v>10357 Paul Leijenaar Beleidsadv ruimtelijke ordening</v>
          </cell>
          <cell r="D1420">
            <v>10357</v>
          </cell>
          <cell r="E1420" t="str">
            <v>Paul Leijenaar Beleidsadv ruimtelijke ordening</v>
          </cell>
        </row>
        <row r="1421">
          <cell r="A1421" t="str">
            <v>6810638000U</v>
          </cell>
          <cell r="B1421">
            <v>10</v>
          </cell>
          <cell r="C1421" t="str">
            <v>10357 Paul Leijenaar Beleidsadv ruimtelijke ordening</v>
          </cell>
          <cell r="D1421">
            <v>10357</v>
          </cell>
          <cell r="E1421" t="str">
            <v>Paul Leijenaar Beleidsadv ruimtelijke ordening</v>
          </cell>
        </row>
        <row r="1422">
          <cell r="A1422" t="str">
            <v>6810638032U</v>
          </cell>
          <cell r="B1422">
            <v>10</v>
          </cell>
          <cell r="C1422" t="str">
            <v>10357 Paul Leijenaar Beleidsadv ruimtelijke ordening</v>
          </cell>
          <cell r="D1422">
            <v>10357</v>
          </cell>
          <cell r="E1422" t="str">
            <v>Paul Leijenaar Beleidsadv ruimtelijke ordening</v>
          </cell>
        </row>
        <row r="1423">
          <cell r="A1423" t="str">
            <v>6810831000I</v>
          </cell>
          <cell r="B1423">
            <v>10</v>
          </cell>
          <cell r="C1423" t="str">
            <v>10382 Theo van Leussen Manager VTH</v>
          </cell>
          <cell r="D1423">
            <v>10382</v>
          </cell>
          <cell r="E1423" t="str">
            <v>Theo van Leussen Manager VTH</v>
          </cell>
        </row>
        <row r="1424">
          <cell r="A1424" t="str">
            <v>6810835104U</v>
          </cell>
          <cell r="B1424">
            <v>10</v>
          </cell>
          <cell r="C1424" t="str">
            <v>10382 Theo van Leussen Manager VTH</v>
          </cell>
          <cell r="D1424">
            <v>10382</v>
          </cell>
          <cell r="E1424" t="str">
            <v>Theo van Leussen Manager VTH</v>
          </cell>
        </row>
        <row r="1425">
          <cell r="A1425" t="str">
            <v>6810838300I</v>
          </cell>
          <cell r="B1425">
            <v>10</v>
          </cell>
          <cell r="C1425" t="str">
            <v>10382 Theo van Leussen Manager VTH</v>
          </cell>
          <cell r="D1425">
            <v>10382</v>
          </cell>
          <cell r="E1425" t="str">
            <v>Theo van Leussen Manager VTH</v>
          </cell>
        </row>
        <row r="1426">
          <cell r="A1426" t="str">
            <v>6810843100I</v>
          </cell>
          <cell r="B1426">
            <v>10</v>
          </cell>
          <cell r="C1426" t="str">
            <v>10382 Theo van Leussen Manager VTH</v>
          </cell>
          <cell r="D1426">
            <v>10382</v>
          </cell>
          <cell r="E1426" t="str">
            <v>Theo van Leussen Manager VTH</v>
          </cell>
        </row>
        <row r="1427">
          <cell r="A1427" t="str">
            <v>6810843800U</v>
          </cell>
          <cell r="B1427">
            <v>10</v>
          </cell>
          <cell r="C1427" t="str">
            <v>10468 Marjolein van 't Klaphek projectleider gebiedsontw</v>
          </cell>
          <cell r="D1427">
            <v>10468</v>
          </cell>
          <cell r="E1427" t="str">
            <v>Marjolein van 't Klaphek projectleider gebiedsontw</v>
          </cell>
        </row>
        <row r="1428">
          <cell r="A1428" t="str">
            <v>6830111000U</v>
          </cell>
          <cell r="B1428">
            <v>10</v>
          </cell>
          <cell r="C1428" t="str">
            <v>10203 Jeanet Meesen Financieel beheer</v>
          </cell>
          <cell r="D1428">
            <v>10203</v>
          </cell>
          <cell r="E1428" t="str">
            <v>Jeanet Meesen Financieel beheer</v>
          </cell>
        </row>
        <row r="1429">
          <cell r="A1429" t="str">
            <v>6830135100U</v>
          </cell>
          <cell r="B1429">
            <v>10</v>
          </cell>
          <cell r="C1429" t="str">
            <v>10382 Theo van Leussen Manager VTH</v>
          </cell>
          <cell r="D1429">
            <v>10382</v>
          </cell>
          <cell r="E1429" t="str">
            <v>Theo van Leussen Manager VTH</v>
          </cell>
        </row>
        <row r="1430">
          <cell r="A1430" t="str">
            <v>6830135103U</v>
          </cell>
          <cell r="B1430">
            <v>10</v>
          </cell>
          <cell r="C1430" t="str">
            <v>10382 Theo van Leussen Manager VTH</v>
          </cell>
          <cell r="D1430">
            <v>10382</v>
          </cell>
          <cell r="E1430" t="str">
            <v>Theo van Leussen Manager VTH</v>
          </cell>
        </row>
        <row r="1431">
          <cell r="A1431" t="str">
            <v>6830135104U</v>
          </cell>
          <cell r="B1431">
            <v>10</v>
          </cell>
          <cell r="C1431" t="str">
            <v>10382 Theo van Leussen Manager VTH</v>
          </cell>
          <cell r="D1431">
            <v>10382</v>
          </cell>
          <cell r="E1431" t="str">
            <v>Theo van Leussen Manager VTH</v>
          </cell>
        </row>
        <row r="1432">
          <cell r="A1432" t="str">
            <v>6830138032U</v>
          </cell>
          <cell r="B1432">
            <v>10</v>
          </cell>
          <cell r="C1432" t="str">
            <v>10210 Jeroen Kalisvaart Netwerk-systeembeheerder</v>
          </cell>
          <cell r="D1432">
            <v>10210</v>
          </cell>
          <cell r="E1432" t="str">
            <v>Jeroen Kalisvaart Netwerk-systeembeheerder</v>
          </cell>
        </row>
        <row r="1433">
          <cell r="A1433" t="str">
            <v>6830173000U</v>
          </cell>
          <cell r="B1433">
            <v>10</v>
          </cell>
          <cell r="C1433" t="str">
            <v>10190 Afschrijvingen, Stelposten, Verrekeningen, Tegenbk</v>
          </cell>
          <cell r="D1433">
            <v>10190</v>
          </cell>
          <cell r="E1433" t="str">
            <v>Afschrijvingen, Stelposten, Verrekeningen, Tegenbk</v>
          </cell>
        </row>
        <row r="1434">
          <cell r="A1434" t="str">
            <v>6830174000U</v>
          </cell>
          <cell r="B1434">
            <v>10</v>
          </cell>
          <cell r="C1434" t="str">
            <v>10203 Jeanet Meesen Financieel beheer</v>
          </cell>
          <cell r="D1434">
            <v>10203</v>
          </cell>
          <cell r="E1434" t="str">
            <v>Jeanet Meesen Financieel beheer</v>
          </cell>
        </row>
        <row r="1435">
          <cell r="A1435" t="str">
            <v>6830337000I</v>
          </cell>
          <cell r="B1435">
            <v>10</v>
          </cell>
          <cell r="C1435" t="str">
            <v>10410 Erik Tolboom Contactmanager vergunningen</v>
          </cell>
          <cell r="D1435">
            <v>10410</v>
          </cell>
          <cell r="E1435" t="str">
            <v>Erik Tolboom Contactmanager vergunningen</v>
          </cell>
        </row>
        <row r="1436">
          <cell r="A1436" t="str">
            <v>6830338000U</v>
          </cell>
          <cell r="B1436">
            <v>10</v>
          </cell>
          <cell r="C1436" t="str">
            <v>10410 Erik Tolboom Contactmanager vergunningen</v>
          </cell>
          <cell r="D1436">
            <v>10410</v>
          </cell>
          <cell r="E1436" t="str">
            <v>Erik Tolboom Contactmanager vergunningen</v>
          </cell>
        </row>
        <row r="1437">
          <cell r="A1437" t="str">
            <v>6830338010U</v>
          </cell>
          <cell r="B1437">
            <v>10</v>
          </cell>
          <cell r="C1437" t="str">
            <v>10410 Erik Tolboom Contactmanager vergunningen</v>
          </cell>
          <cell r="D1437">
            <v>10410</v>
          </cell>
          <cell r="E1437" t="str">
            <v>Erik Tolboom Contactmanager vergunningen</v>
          </cell>
        </row>
        <row r="1438">
          <cell r="A1438" t="str">
            <v>6830338200I</v>
          </cell>
          <cell r="B1438">
            <v>10</v>
          </cell>
          <cell r="C1438" t="str">
            <v>10410 Erik Tolboom Contactmanager vergunningen</v>
          </cell>
          <cell r="D1438">
            <v>10410</v>
          </cell>
          <cell r="E1438" t="str">
            <v>Erik Tolboom Contactmanager vergunningen</v>
          </cell>
        </row>
        <row r="1439">
          <cell r="A1439" t="str">
            <v>6830537000I</v>
          </cell>
          <cell r="B1439">
            <v>10</v>
          </cell>
          <cell r="C1439" t="str">
            <v>10302 Arna de Jong Beleidsadviseur Wonen</v>
          </cell>
          <cell r="D1439">
            <v>10302</v>
          </cell>
          <cell r="E1439" t="str">
            <v>Arna de Jong Beleidsadviseur Wonen</v>
          </cell>
        </row>
        <row r="1440">
          <cell r="A1440" t="str">
            <v>6830538000U</v>
          </cell>
          <cell r="B1440">
            <v>10</v>
          </cell>
          <cell r="C1440" t="str">
            <v>10302 Arna de Jong Beleidsadviseur Wonen</v>
          </cell>
          <cell r="D1440">
            <v>10302</v>
          </cell>
          <cell r="E1440" t="str">
            <v>Arna de Jong Beleidsadviseur Wonen</v>
          </cell>
        </row>
        <row r="1441">
          <cell r="A1441" t="str">
            <v>6830538012U</v>
          </cell>
          <cell r="B1441">
            <v>10</v>
          </cell>
          <cell r="C1441" t="str">
            <v>10302 Arna de Jong Beleidsadviseur Wonen</v>
          </cell>
          <cell r="D1441">
            <v>10302</v>
          </cell>
          <cell r="E1441" t="str">
            <v>Arna de Jong Beleidsadviseur Wonen</v>
          </cell>
        </row>
        <row r="1442">
          <cell r="A1442" t="str">
            <v>700000175000I</v>
          </cell>
          <cell r="B1442">
            <v>10</v>
          </cell>
          <cell r="C1442" t="str">
            <v>10190 Afschrijvingen, Stelposten, Verrekeningen, Tegenbk</v>
          </cell>
          <cell r="D1442">
            <v>10190</v>
          </cell>
          <cell r="E1442" t="str">
            <v>Afschrijvingen, Stelposten, Verrekeningen, Tegenbk</v>
          </cell>
        </row>
        <row r="1443">
          <cell r="A1443" t="str">
            <v>700000175000U</v>
          </cell>
          <cell r="B1443">
            <v>10</v>
          </cell>
          <cell r="C1443" t="str">
            <v>10190 Afschrijvingen, Stelposten, Verrekeningen, Tegenbk</v>
          </cell>
          <cell r="D1443">
            <v>10190</v>
          </cell>
          <cell r="E1443" t="str">
            <v>Afschrijvingen, Stelposten, Verrekeningen, Tegenbk</v>
          </cell>
        </row>
        <row r="1444">
          <cell r="A1444" t="str">
            <v>700100132020U</v>
          </cell>
          <cell r="B1444">
            <v>10</v>
          </cell>
          <cell r="C1444" t="str">
            <v>10101 Bjørn van den Brink Directeur-secretaris</v>
          </cell>
          <cell r="D1444">
            <v>10101</v>
          </cell>
          <cell r="E1444" t="str">
            <v>Bjørn van den Brink Directeur-secretaris</v>
          </cell>
        </row>
        <row r="1445">
          <cell r="A1445" t="str">
            <v>700100432020U</v>
          </cell>
          <cell r="B1445">
            <v>10</v>
          </cell>
          <cell r="C1445" t="str">
            <v>10101 Bjørn van den Brink Directeur-secretaris</v>
          </cell>
          <cell r="D1445">
            <v>10101</v>
          </cell>
          <cell r="E1445" t="str">
            <v>Bjørn van den Brink Directeur-secretaris</v>
          </cell>
        </row>
        <row r="1446">
          <cell r="A1446" t="str">
            <v>700100532020U</v>
          </cell>
          <cell r="B1446">
            <v>10</v>
          </cell>
          <cell r="C1446" t="str">
            <v>10101 Bjørn van den Brink Directeur-secretaris</v>
          </cell>
          <cell r="D1446">
            <v>10101</v>
          </cell>
          <cell r="E1446" t="str">
            <v>Bjørn van den Brink Directeur-secretaris</v>
          </cell>
        </row>
        <row r="1447">
          <cell r="A1447" t="str">
            <v>700100632020U</v>
          </cell>
          <cell r="B1447">
            <v>10</v>
          </cell>
          <cell r="C1447" t="str">
            <v xml:space="preserve">10252 Nathalie Bottse Facilitair adviseur
</v>
          </cell>
          <cell r="D1447">
            <v>10252</v>
          </cell>
          <cell r="E1447" t="str">
            <v xml:space="preserve">Nathalie Bottse Facilitair adviseur
</v>
          </cell>
        </row>
        <row r="1448">
          <cell r="A1448" t="str">
            <v>700300432020U</v>
          </cell>
          <cell r="B1448">
            <v>10</v>
          </cell>
          <cell r="C1448" t="str">
            <v>10214 Martin Langerak Fin beleidsadviseur grondbedrijf</v>
          </cell>
          <cell r="D1448">
            <v>10214</v>
          </cell>
          <cell r="E1448" t="str">
            <v>Martin Langerak Fin beleidsadviseur grondbedrijf</v>
          </cell>
        </row>
        <row r="1449">
          <cell r="A1449" t="str">
            <v>700300438000I</v>
          </cell>
          <cell r="B1449">
            <v>10</v>
          </cell>
          <cell r="C1449" t="str">
            <v>10214 Martin Langerak Fin beleidsadviseur grondbedrijf</v>
          </cell>
          <cell r="D1449">
            <v>10214</v>
          </cell>
          <cell r="E1449" t="str">
            <v>Martin Langerak Fin beleidsadviseur grondbedrijf</v>
          </cell>
        </row>
        <row r="1450">
          <cell r="A1450" t="str">
            <v>700300832020U</v>
          </cell>
          <cell r="B1450">
            <v>10</v>
          </cell>
          <cell r="C1450" t="str">
            <v>10474 Mark ter Bals - Kwartiermaker De Nieuwe Korf</v>
          </cell>
          <cell r="D1450">
            <v>10474</v>
          </cell>
          <cell r="E1450" t="str">
            <v>Mark ter Bals - Kwartiermaker De Nieuwe Korf</v>
          </cell>
        </row>
        <row r="1451">
          <cell r="A1451" t="str">
            <v>700300835100U</v>
          </cell>
          <cell r="B1451">
            <v>10</v>
          </cell>
          <cell r="C1451" t="str">
            <v>10101 Bjørn van den Brink Directeur-secretaris</v>
          </cell>
          <cell r="D1451">
            <v>10101</v>
          </cell>
          <cell r="E1451" t="str">
            <v>Bjørn van den Brink Directeur-secretaris</v>
          </cell>
        </row>
        <row r="1452">
          <cell r="A1452" t="str">
            <v>700300838000U</v>
          </cell>
          <cell r="B1452">
            <v>10</v>
          </cell>
          <cell r="C1452" t="str">
            <v>10474 Mark ter Bals - Kwartiermaker De Nieuwe Korf</v>
          </cell>
          <cell r="D1452">
            <v>10474</v>
          </cell>
          <cell r="E1452" t="str">
            <v>Mark ter Bals - Kwartiermaker De Nieuwe Korf</v>
          </cell>
        </row>
        <row r="1453">
          <cell r="A1453" t="str">
            <v>700400232006U</v>
          </cell>
          <cell r="B1453">
            <v>10</v>
          </cell>
          <cell r="C1453" t="str">
            <v>10701 Annebeth Nagelhout Teammanager interne zaken</v>
          </cell>
          <cell r="D1453">
            <v>10701</v>
          </cell>
          <cell r="E1453" t="str">
            <v>Annebeth Nagelhout Teammanager interne zaken</v>
          </cell>
        </row>
        <row r="1454">
          <cell r="A1454" t="str">
            <v>700403732020U</v>
          </cell>
          <cell r="B1454">
            <v>10</v>
          </cell>
          <cell r="C1454" t="str">
            <v>10210 Jeroen Kalisvaart Netwerk-systeembeheerder</v>
          </cell>
          <cell r="D1454">
            <v>10210</v>
          </cell>
          <cell r="E1454" t="str">
            <v>Jeroen Kalisvaart Netwerk-systeembeheerder</v>
          </cell>
        </row>
        <row r="1455">
          <cell r="A1455" t="str">
            <v>700403932020U</v>
          </cell>
          <cell r="B1455">
            <v>10</v>
          </cell>
          <cell r="C1455" t="str">
            <v>10434 Jessica Schram-de Wit Ondersteuning team buitendst</v>
          </cell>
          <cell r="D1455">
            <v>10434</v>
          </cell>
          <cell r="E1455" t="str">
            <v>Jessica Schram-de Wit Ondersteuning team buitendst</v>
          </cell>
        </row>
        <row r="1456">
          <cell r="A1456" t="str">
            <v>700404032020U</v>
          </cell>
          <cell r="B1456">
            <v>10</v>
          </cell>
          <cell r="C1456" t="str">
            <v>10434 Jessica Schram-de Wit Ondersteuning team buitendst</v>
          </cell>
          <cell r="D1456">
            <v>10434</v>
          </cell>
          <cell r="E1456" t="str">
            <v>Jessica Schram-de Wit Ondersteuning team buitendst</v>
          </cell>
        </row>
        <row r="1457">
          <cell r="A1457" t="str">
            <v>700404132020U</v>
          </cell>
          <cell r="B1457">
            <v>10</v>
          </cell>
          <cell r="C1457" t="str">
            <v>10434 Jessica Schram-de Wit Ondersteuning team buitendst</v>
          </cell>
          <cell r="D1457">
            <v>10434</v>
          </cell>
          <cell r="E1457" t="str">
            <v>Jessica Schram-de Wit Ondersteuning team buitendst</v>
          </cell>
        </row>
        <row r="1458">
          <cell r="A1458" t="str">
            <v>700404232020U</v>
          </cell>
          <cell r="B1458">
            <v>10</v>
          </cell>
          <cell r="C1458" t="str">
            <v>10434 Jessica Schram-de Wit Ondersteuning team buitendst</v>
          </cell>
          <cell r="D1458">
            <v>10434</v>
          </cell>
          <cell r="E1458" t="str">
            <v>Jessica Schram-de Wit Ondersteuning team buitendst</v>
          </cell>
        </row>
        <row r="1459">
          <cell r="A1459" t="str">
            <v>700405432020U</v>
          </cell>
          <cell r="B1459">
            <v>10</v>
          </cell>
          <cell r="C1459" t="str">
            <v xml:space="preserve">10252 Nathalie Bottse Facilitair adviseur
</v>
          </cell>
          <cell r="D1459">
            <v>10252</v>
          </cell>
          <cell r="E1459" t="str">
            <v xml:space="preserve">Nathalie Bottse Facilitair adviseur
</v>
          </cell>
        </row>
        <row r="1460">
          <cell r="A1460" t="str">
            <v>700406532020U</v>
          </cell>
          <cell r="B1460">
            <v>10</v>
          </cell>
          <cell r="C1460" t="str">
            <v>10434 Jessica Schram-de Wit Ondersteuning team buitendst</v>
          </cell>
          <cell r="D1460">
            <v>10434</v>
          </cell>
          <cell r="E1460" t="str">
            <v>Jessica Schram-de Wit Ondersteuning team buitendst</v>
          </cell>
        </row>
        <row r="1461">
          <cell r="A1461" t="str">
            <v>700406632020U</v>
          </cell>
          <cell r="B1461">
            <v>10</v>
          </cell>
          <cell r="C1461" t="str">
            <v>10403 Adriaan van Arkel Specialist gebouwen</v>
          </cell>
          <cell r="D1461">
            <v>10403</v>
          </cell>
          <cell r="E1461" t="str">
            <v>Adriaan van Arkel Specialist gebouwen</v>
          </cell>
        </row>
        <row r="1462">
          <cell r="A1462" t="str">
            <v>700406732020U</v>
          </cell>
          <cell r="B1462">
            <v>10</v>
          </cell>
          <cell r="C1462" t="str">
            <v>10473 Johan Ossedrijver Contactmanager</v>
          </cell>
          <cell r="D1462">
            <v>10473</v>
          </cell>
          <cell r="E1462" t="str">
            <v>Johan Ossedrijver Contactmanager</v>
          </cell>
        </row>
        <row r="1463">
          <cell r="A1463" t="str">
            <v>700406932020U</v>
          </cell>
          <cell r="B1463">
            <v>10</v>
          </cell>
          <cell r="C1463" t="str">
            <v>10210 Jeroen Kalisvaart Netwerk-systeembeheerder</v>
          </cell>
          <cell r="D1463">
            <v>10210</v>
          </cell>
          <cell r="E1463" t="str">
            <v>Jeroen Kalisvaart Netwerk-systeembeheerder</v>
          </cell>
        </row>
        <row r="1464">
          <cell r="A1464" t="str">
            <v>700500261000I</v>
          </cell>
          <cell r="B1464">
            <v>10</v>
          </cell>
          <cell r="C1464" t="str">
            <v>10203 Jeanet Meesen Financieel beheer</v>
          </cell>
          <cell r="D1464">
            <v>10203</v>
          </cell>
          <cell r="E1464" t="str">
            <v>Jeanet Meesen Financieel beheer</v>
          </cell>
        </row>
        <row r="1465">
          <cell r="A1465" t="str">
            <v>700500361000I</v>
          </cell>
          <cell r="B1465">
            <v>10</v>
          </cell>
          <cell r="C1465" t="str">
            <v>10203 Jeanet Meesen Financieel beheer</v>
          </cell>
          <cell r="D1465">
            <v>10203</v>
          </cell>
          <cell r="E1465" t="str">
            <v>Jeanet Meesen Financieel beheer</v>
          </cell>
        </row>
        <row r="1466">
          <cell r="A1466" t="str">
            <v>700500561000I</v>
          </cell>
          <cell r="B1466">
            <v>10</v>
          </cell>
          <cell r="C1466" t="str">
            <v>10203 Jeanet Meesen Financieel beheer</v>
          </cell>
          <cell r="D1466">
            <v>10203</v>
          </cell>
          <cell r="E1466" t="str">
            <v>Jeanet Meesen Financieel beheer</v>
          </cell>
        </row>
        <row r="1467">
          <cell r="A1467" t="str">
            <v>700500561000U</v>
          </cell>
          <cell r="B1467">
            <v>10</v>
          </cell>
          <cell r="C1467" t="str">
            <v>10203 Jeanet Meesen Financieel beheer</v>
          </cell>
          <cell r="D1467">
            <v>10203</v>
          </cell>
          <cell r="E1467" t="str">
            <v>Jeanet Meesen Financieel beheer</v>
          </cell>
        </row>
        <row r="1468">
          <cell r="A1468" t="str">
            <v>700500761000I</v>
          </cell>
          <cell r="B1468">
            <v>10</v>
          </cell>
          <cell r="C1468" t="str">
            <v>10203 Jeanet Meesen Financieel beheer</v>
          </cell>
          <cell r="D1468">
            <v>10203</v>
          </cell>
          <cell r="E1468" t="str">
            <v>Jeanet Meesen Financieel beheer</v>
          </cell>
        </row>
        <row r="1469">
          <cell r="A1469" t="str">
            <v>700500861000I</v>
          </cell>
          <cell r="B1469">
            <v>10</v>
          </cell>
          <cell r="C1469" t="str">
            <v>10203 Jeanet Meesen Financieel beheer</v>
          </cell>
          <cell r="D1469">
            <v>10203</v>
          </cell>
          <cell r="E1469" t="str">
            <v>Jeanet Meesen Financieel beheer</v>
          </cell>
        </row>
        <row r="1470">
          <cell r="A1470" t="str">
            <v>700500961000I</v>
          </cell>
          <cell r="B1470">
            <v>10</v>
          </cell>
          <cell r="C1470" t="str">
            <v>10203 Jeanet Meesen Financieel beheer</v>
          </cell>
          <cell r="D1470">
            <v>10203</v>
          </cell>
          <cell r="E1470" t="str">
            <v>Jeanet Meesen Financieel beheer</v>
          </cell>
        </row>
        <row r="1471">
          <cell r="A1471" t="str">
            <v>701100432020U</v>
          </cell>
          <cell r="B1471">
            <v>10</v>
          </cell>
          <cell r="C1471" t="str">
            <v>10214 Martin Langerak Fin beleidsadviseur grondbedrijf</v>
          </cell>
          <cell r="D1471">
            <v>10214</v>
          </cell>
          <cell r="E1471" t="str">
            <v>Martin Langerak Fin beleidsadviseur grondbedrijf</v>
          </cell>
        </row>
        <row r="1472">
          <cell r="A1472" t="str">
            <v>701100438000I</v>
          </cell>
          <cell r="B1472">
            <v>10</v>
          </cell>
          <cell r="C1472" t="str">
            <v>10214 Martin Langerak Fin beleidsadviseur grondbedrijf</v>
          </cell>
          <cell r="D1472">
            <v>10214</v>
          </cell>
          <cell r="E1472" t="str">
            <v>Martin Langerak Fin beleidsadviseur grondbedrijf</v>
          </cell>
        </row>
        <row r="1473">
          <cell r="A1473" t="str">
            <v>701100532020U</v>
          </cell>
          <cell r="B1473">
            <v>10</v>
          </cell>
          <cell r="C1473" t="str">
            <v>10214 Martin Langerak Fin beleidsadviseur grondbedrijf</v>
          </cell>
          <cell r="D1473">
            <v>10214</v>
          </cell>
          <cell r="E1473" t="str">
            <v>Martin Langerak Fin beleidsadviseur grondbedrijf</v>
          </cell>
        </row>
        <row r="1474">
          <cell r="A1474" t="str">
            <v>701100538000I</v>
          </cell>
          <cell r="B1474">
            <v>10</v>
          </cell>
          <cell r="C1474" t="str">
            <v>10214 Martin Langerak Fin beleidsadviseur grondbedrijf</v>
          </cell>
          <cell r="D1474">
            <v>10214</v>
          </cell>
          <cell r="E1474" t="str">
            <v>Martin Langerak Fin beleidsadviseur grondbedrijf</v>
          </cell>
        </row>
        <row r="1475">
          <cell r="A1475" t="str">
            <v>702103075000U</v>
          </cell>
          <cell r="B1475">
            <v>10</v>
          </cell>
          <cell r="C1475" t="str">
            <v>10190 Afschrijvingen, Stelposten, Verrekeningen, Tegenbk</v>
          </cell>
          <cell r="D1475">
            <v>10190</v>
          </cell>
          <cell r="E1475" t="str">
            <v>Afschrijvingen, Stelposten, Verrekeningen, Tegenbk</v>
          </cell>
        </row>
        <row r="1476">
          <cell r="A1476" t="str">
            <v>702103175000U</v>
          </cell>
          <cell r="B1476">
            <v>10</v>
          </cell>
          <cell r="C1476" t="str">
            <v>10190 Afschrijvingen, Stelposten, Verrekeningen, Tegenbk</v>
          </cell>
          <cell r="D1476">
            <v>10190</v>
          </cell>
          <cell r="E1476" t="str">
            <v>Afschrijvingen, Stelposten, Verrekeningen, Tegenbk</v>
          </cell>
        </row>
        <row r="1477">
          <cell r="A1477" t="str">
            <v>702104232020U</v>
          </cell>
          <cell r="B1477">
            <v>10</v>
          </cell>
          <cell r="C1477" t="str">
            <v>10463 Marcel Schimmel Toezichth directievrdr projecten</v>
          </cell>
          <cell r="D1477">
            <v>10463</v>
          </cell>
          <cell r="E1477" t="str">
            <v>Marcel Schimmel Toezichth directievrdr projecten</v>
          </cell>
        </row>
        <row r="1478">
          <cell r="A1478" t="str">
            <v>702104235101U</v>
          </cell>
          <cell r="B1478">
            <v>10</v>
          </cell>
          <cell r="C1478" t="str">
            <v>10463 Marcel Schimmel Toezichth directievrdr projecten</v>
          </cell>
          <cell r="D1478">
            <v>10463</v>
          </cell>
          <cell r="E1478" t="str">
            <v>Marcel Schimmel Toezichth directievrdr projecten</v>
          </cell>
        </row>
        <row r="1479">
          <cell r="A1479" t="str">
            <v>702104238000I</v>
          </cell>
          <cell r="B1479">
            <v>10</v>
          </cell>
          <cell r="C1479" t="str">
            <v>10463 Marcel Schimmel Toezichth directievrdr projecten</v>
          </cell>
          <cell r="D1479">
            <v>10463</v>
          </cell>
          <cell r="E1479" t="str">
            <v>Marcel Schimmel Toezichth directievrdr projecten</v>
          </cell>
        </row>
        <row r="1480">
          <cell r="A1480" t="str">
            <v>702104275000U</v>
          </cell>
          <cell r="B1480">
            <v>10</v>
          </cell>
          <cell r="C1480" t="str">
            <v>10190 Afschrijvingen, Stelposten, Verrekeningen, Tegenbk</v>
          </cell>
          <cell r="D1480">
            <v>10190</v>
          </cell>
          <cell r="E1480" t="str">
            <v>Afschrijvingen, Stelposten, Verrekeningen, Tegenbk</v>
          </cell>
        </row>
        <row r="1481">
          <cell r="A1481" t="str">
            <v>702104532020U</v>
          </cell>
          <cell r="B1481">
            <v>10</v>
          </cell>
          <cell r="C1481" t="str">
            <v>10463 Marcel Schimmel Toezichth directievrdr projecten</v>
          </cell>
          <cell r="D1481">
            <v>10463</v>
          </cell>
          <cell r="E1481" t="str">
            <v>Marcel Schimmel Toezichth directievrdr projecten</v>
          </cell>
        </row>
        <row r="1482">
          <cell r="A1482" t="str">
            <v>702104545800I</v>
          </cell>
          <cell r="B1482">
            <v>10</v>
          </cell>
          <cell r="C1482" t="str">
            <v>10190 Afschrijvingen, Stelposten, Verrekeningen, Tegenbk</v>
          </cell>
          <cell r="D1482">
            <v>10190</v>
          </cell>
          <cell r="E1482" t="str">
            <v>Afschrijvingen, Stelposten, Verrekeningen, Tegenbk</v>
          </cell>
        </row>
        <row r="1483">
          <cell r="A1483" t="str">
            <v>702104575000U</v>
          </cell>
          <cell r="B1483">
            <v>10</v>
          </cell>
          <cell r="C1483" t="str">
            <v>10190 Afschrijvingen, Stelposten, Verrekeningen, Tegenbk</v>
          </cell>
          <cell r="D1483">
            <v>10190</v>
          </cell>
          <cell r="E1483" t="str">
            <v>Afschrijvingen, Stelposten, Verrekeningen, Tegenbk</v>
          </cell>
        </row>
        <row r="1484">
          <cell r="A1484" t="str">
            <v>702104875000U</v>
          </cell>
          <cell r="B1484">
            <v>10</v>
          </cell>
          <cell r="C1484" t="str">
            <v>10190 Afschrijvingen, Stelposten, Verrekeningen, Tegenbk</v>
          </cell>
          <cell r="D1484">
            <v>10190</v>
          </cell>
          <cell r="E1484" t="str">
            <v>Afschrijvingen, Stelposten, Verrekeningen, Tegenbk</v>
          </cell>
        </row>
        <row r="1485">
          <cell r="A1485" t="str">
            <v>702105932020U</v>
          </cell>
          <cell r="B1485">
            <v>10</v>
          </cell>
          <cell r="C1485" t="str">
            <v>10463 Marcel Schimmel Toezichth directievrdr projecten</v>
          </cell>
          <cell r="D1485">
            <v>10463</v>
          </cell>
          <cell r="E1485" t="str">
            <v>Marcel Schimmel Toezichth directievrdr projecten</v>
          </cell>
        </row>
        <row r="1486">
          <cell r="A1486" t="str">
            <v>702105975000U</v>
          </cell>
          <cell r="B1486">
            <v>10</v>
          </cell>
          <cell r="C1486" t="str">
            <v>10190 Afschrijvingen, Stelposten, Verrekeningen, Tegenbk</v>
          </cell>
          <cell r="D1486">
            <v>10190</v>
          </cell>
          <cell r="E1486" t="str">
            <v>Afschrijvingen, Stelposten, Verrekeningen, Tegenbk</v>
          </cell>
        </row>
        <row r="1487">
          <cell r="A1487" t="str">
            <v>702106332020U</v>
          </cell>
          <cell r="B1487">
            <v>10</v>
          </cell>
          <cell r="C1487" t="str">
            <v>10414 Ron Schimmel Werkvoorbereider</v>
          </cell>
          <cell r="D1487">
            <v>10414</v>
          </cell>
          <cell r="E1487" t="str">
            <v>Ron Schimmel Werkvoorbereider</v>
          </cell>
        </row>
        <row r="1488">
          <cell r="A1488" t="str">
            <v>702106432020U</v>
          </cell>
          <cell r="B1488">
            <v>10</v>
          </cell>
          <cell r="C1488" t="str">
            <v>10414 Ron Schimmel Werkvoorbereider</v>
          </cell>
          <cell r="D1488">
            <v>10414</v>
          </cell>
          <cell r="E1488" t="str">
            <v>Ron Schimmel Werkvoorbereider</v>
          </cell>
        </row>
        <row r="1489">
          <cell r="A1489" t="str">
            <v>702107232020U</v>
          </cell>
          <cell r="B1489">
            <v>10</v>
          </cell>
          <cell r="C1489" t="str">
            <v>10463 Marcel Schimmel Toezichth directievrdr projecten</v>
          </cell>
          <cell r="D1489">
            <v>10463</v>
          </cell>
          <cell r="E1489" t="str">
            <v>Marcel Schimmel Toezichth directievrdr projecten</v>
          </cell>
        </row>
        <row r="1490">
          <cell r="A1490" t="str">
            <v>702107332020U</v>
          </cell>
          <cell r="B1490">
            <v>10</v>
          </cell>
          <cell r="C1490" t="str">
            <v>10463 Marcel Schimmel Toezichth directievrdr projecten</v>
          </cell>
          <cell r="D1490">
            <v>10463</v>
          </cell>
          <cell r="E1490" t="str">
            <v>Marcel Schimmel Toezichth directievrdr projecten</v>
          </cell>
        </row>
        <row r="1491">
          <cell r="A1491" t="str">
            <v>702107432020U</v>
          </cell>
          <cell r="B1491">
            <v>10</v>
          </cell>
          <cell r="C1491" t="str">
            <v>10463 Marcel Schimmel Toezichth directievrdr projecten</v>
          </cell>
          <cell r="D1491">
            <v>10463</v>
          </cell>
          <cell r="E1491" t="str">
            <v>Marcel Schimmel Toezichth directievrdr projecten</v>
          </cell>
        </row>
        <row r="1492">
          <cell r="A1492" t="str">
            <v>702107632020U</v>
          </cell>
          <cell r="B1492">
            <v>10</v>
          </cell>
          <cell r="C1492" t="str">
            <v>10463 Marcel Schimmel Toezichth directievrdr projecten</v>
          </cell>
          <cell r="D1492">
            <v>10463</v>
          </cell>
          <cell r="E1492" t="str">
            <v>Marcel Schimmel Toezichth directievrdr projecten</v>
          </cell>
        </row>
        <row r="1493">
          <cell r="A1493" t="str">
            <v>702108332020U</v>
          </cell>
          <cell r="B1493">
            <v>10</v>
          </cell>
          <cell r="C1493" t="str">
            <v>10405 Antoine Schimmel Vakspecialist wegen</v>
          </cell>
          <cell r="D1493">
            <v>10405</v>
          </cell>
          <cell r="E1493" t="str">
            <v>Antoine Schimmel Vakspecialist wegen</v>
          </cell>
        </row>
        <row r="1494">
          <cell r="A1494" t="str">
            <v>702108432020U</v>
          </cell>
          <cell r="B1494">
            <v>10</v>
          </cell>
          <cell r="C1494" t="str">
            <v>10405 Antoine Schimmel Vakspecialist wegen</v>
          </cell>
          <cell r="D1494">
            <v>10405</v>
          </cell>
          <cell r="E1494" t="str">
            <v>Antoine Schimmel Vakspecialist wegen</v>
          </cell>
        </row>
        <row r="1495">
          <cell r="A1495" t="str">
            <v>702109132020U</v>
          </cell>
          <cell r="B1495">
            <v>10</v>
          </cell>
          <cell r="C1495" t="str">
            <v>10463 Marcel Schimmel Toezichth directievrdr projecten</v>
          </cell>
          <cell r="D1495">
            <v>10463</v>
          </cell>
          <cell r="E1495" t="str">
            <v>Marcel Schimmel Toezichth directievrdr projecten</v>
          </cell>
        </row>
        <row r="1496">
          <cell r="A1496" t="str">
            <v>702109175000U</v>
          </cell>
          <cell r="B1496">
            <v>10</v>
          </cell>
          <cell r="C1496" t="str">
            <v>10190 Afschrijvingen, Stelposten, Verrekeningen, Tegenbk</v>
          </cell>
          <cell r="D1496">
            <v>10190</v>
          </cell>
          <cell r="E1496" t="str">
            <v>Afschrijvingen, Stelposten, Verrekeningen, Tegenbk</v>
          </cell>
        </row>
        <row r="1497">
          <cell r="A1497" t="str">
            <v>702109232020U</v>
          </cell>
          <cell r="B1497">
            <v>10</v>
          </cell>
          <cell r="C1497" t="str">
            <v>10346 Leander Hepp Verkeerskundige</v>
          </cell>
          <cell r="D1497">
            <v>10346</v>
          </cell>
          <cell r="E1497" t="str">
            <v>Leander Hepp Verkeerskundige</v>
          </cell>
        </row>
        <row r="1498">
          <cell r="A1498" t="str">
            <v>702109275000U</v>
          </cell>
          <cell r="B1498">
            <v>10</v>
          </cell>
          <cell r="C1498" t="str">
            <v>10190 Afschrijvingen, Stelposten, Verrekeningen, Tegenbk</v>
          </cell>
          <cell r="D1498">
            <v>10190</v>
          </cell>
          <cell r="E1498" t="str">
            <v>Afschrijvingen, Stelposten, Verrekeningen, Tegenbk</v>
          </cell>
        </row>
        <row r="1499">
          <cell r="A1499" t="str">
            <v>702109332020U</v>
          </cell>
          <cell r="B1499">
            <v>10</v>
          </cell>
          <cell r="C1499" t="str">
            <v>10346 Leander Hepp Verkeerskundige</v>
          </cell>
          <cell r="D1499">
            <v>10346</v>
          </cell>
          <cell r="E1499" t="str">
            <v>Leander Hepp Verkeerskundige</v>
          </cell>
        </row>
        <row r="1500">
          <cell r="A1500" t="str">
            <v>702109375000U</v>
          </cell>
          <cell r="B1500">
            <v>10</v>
          </cell>
          <cell r="C1500" t="str">
            <v>10190 Afschrijvingen, Stelposten, Verrekeningen, Tegenbk</v>
          </cell>
          <cell r="D1500">
            <v>10190</v>
          </cell>
          <cell r="E1500" t="str">
            <v>Afschrijvingen, Stelposten, Verrekeningen, Tegenbk</v>
          </cell>
        </row>
        <row r="1501">
          <cell r="A1501" t="str">
            <v>702109432020U</v>
          </cell>
          <cell r="B1501">
            <v>10</v>
          </cell>
          <cell r="C1501" t="str">
            <v>10346 Leander Hepp Verkeerskundige</v>
          </cell>
          <cell r="D1501">
            <v>10346</v>
          </cell>
          <cell r="E1501" t="str">
            <v>Leander Hepp Verkeerskundige</v>
          </cell>
        </row>
        <row r="1502">
          <cell r="A1502" t="str">
            <v>702109475000U</v>
          </cell>
          <cell r="B1502">
            <v>10</v>
          </cell>
          <cell r="C1502" t="str">
            <v>10190 Afschrijvingen, Stelposten, Verrekeningen, Tegenbk</v>
          </cell>
          <cell r="D1502">
            <v>10190</v>
          </cell>
          <cell r="E1502" t="str">
            <v>Afschrijvingen, Stelposten, Verrekeningen, Tegenbk</v>
          </cell>
        </row>
        <row r="1503">
          <cell r="A1503" t="str">
            <v>702109532020U</v>
          </cell>
          <cell r="B1503">
            <v>10</v>
          </cell>
          <cell r="C1503" t="str">
            <v>10346 Leander Hepp Verkeerskundige</v>
          </cell>
          <cell r="D1503">
            <v>10346</v>
          </cell>
          <cell r="E1503" t="str">
            <v>Leander Hepp Verkeerskundige</v>
          </cell>
        </row>
        <row r="1504">
          <cell r="A1504" t="str">
            <v>702109575000U</v>
          </cell>
          <cell r="B1504">
            <v>10</v>
          </cell>
          <cell r="C1504" t="str">
            <v>10190 Afschrijvingen, Stelposten, Verrekeningen, Tegenbk</v>
          </cell>
          <cell r="D1504">
            <v>10190</v>
          </cell>
          <cell r="E1504" t="str">
            <v>Afschrijvingen, Stelposten, Verrekeningen, Tegenbk</v>
          </cell>
        </row>
        <row r="1505">
          <cell r="A1505" t="str">
            <v>702109632020U</v>
          </cell>
          <cell r="B1505">
            <v>10</v>
          </cell>
          <cell r="C1505" t="str">
            <v>10346 Leander Hepp Verkeerskundige</v>
          </cell>
          <cell r="D1505">
            <v>10346</v>
          </cell>
          <cell r="E1505" t="str">
            <v>Leander Hepp Verkeerskundige</v>
          </cell>
        </row>
        <row r="1506">
          <cell r="A1506" t="str">
            <v>702109675000U</v>
          </cell>
          <cell r="B1506">
            <v>10</v>
          </cell>
          <cell r="C1506" t="str">
            <v>10190 Afschrijvingen, Stelposten, Verrekeningen, Tegenbk</v>
          </cell>
          <cell r="D1506">
            <v>10190</v>
          </cell>
          <cell r="E1506" t="str">
            <v>Afschrijvingen, Stelposten, Verrekeningen, Tegenbk</v>
          </cell>
        </row>
        <row r="1507">
          <cell r="A1507" t="str">
            <v>702109732020U</v>
          </cell>
          <cell r="B1507">
            <v>10</v>
          </cell>
          <cell r="C1507" t="str">
            <v>10346 Leander Hepp Verkeerskundige</v>
          </cell>
          <cell r="D1507">
            <v>10346</v>
          </cell>
          <cell r="E1507" t="str">
            <v>Leander Hepp Verkeerskundige</v>
          </cell>
        </row>
        <row r="1508">
          <cell r="A1508" t="str">
            <v>702109775000U</v>
          </cell>
          <cell r="B1508">
            <v>10</v>
          </cell>
          <cell r="C1508" t="str">
            <v>10190 Afschrijvingen, Stelposten, Verrekeningen, Tegenbk</v>
          </cell>
          <cell r="D1508">
            <v>10190</v>
          </cell>
          <cell r="E1508" t="str">
            <v>Afschrijvingen, Stelposten, Verrekeningen, Tegenbk</v>
          </cell>
        </row>
        <row r="1509">
          <cell r="A1509" t="str">
            <v>702109832020U</v>
          </cell>
          <cell r="B1509">
            <v>10</v>
          </cell>
          <cell r="C1509" t="str">
            <v>10346 Leander Hepp Verkeerskundige</v>
          </cell>
          <cell r="D1509">
            <v>10346</v>
          </cell>
          <cell r="E1509" t="str">
            <v>Leander Hepp Verkeerskundige</v>
          </cell>
        </row>
        <row r="1510">
          <cell r="A1510" t="str">
            <v>702109875000U</v>
          </cell>
          <cell r="B1510">
            <v>10</v>
          </cell>
          <cell r="C1510" t="str">
            <v>10190 Afschrijvingen, Stelposten, Verrekeningen, Tegenbk</v>
          </cell>
          <cell r="D1510">
            <v>10190</v>
          </cell>
          <cell r="E1510" t="str">
            <v>Afschrijvingen, Stelposten, Verrekeningen, Tegenbk</v>
          </cell>
        </row>
        <row r="1511">
          <cell r="A1511" t="str">
            <v>702109932020U</v>
          </cell>
          <cell r="B1511">
            <v>10</v>
          </cell>
          <cell r="C1511" t="str">
            <v>10346 Leander Hepp Verkeerskundige</v>
          </cell>
          <cell r="D1511">
            <v>10346</v>
          </cell>
          <cell r="E1511" t="str">
            <v>Leander Hepp Verkeerskundige</v>
          </cell>
        </row>
        <row r="1512">
          <cell r="A1512" t="str">
            <v>702109975000U</v>
          </cell>
          <cell r="B1512">
            <v>10</v>
          </cell>
          <cell r="C1512" t="str">
            <v>10190 Afschrijvingen, Stelposten, Verrekeningen, Tegenbk</v>
          </cell>
          <cell r="D1512">
            <v>10190</v>
          </cell>
          <cell r="E1512" t="str">
            <v>Afschrijvingen, Stelposten, Verrekeningen, Tegenbk</v>
          </cell>
        </row>
        <row r="1513">
          <cell r="A1513" t="str">
            <v>702110532020U</v>
          </cell>
          <cell r="B1513">
            <v>10</v>
          </cell>
          <cell r="C1513" t="str">
            <v>10346 Leander Hepp Verkeerskundige</v>
          </cell>
          <cell r="D1513">
            <v>10346</v>
          </cell>
          <cell r="E1513" t="str">
            <v>Leander Hepp Verkeerskundige</v>
          </cell>
        </row>
        <row r="1514">
          <cell r="A1514" t="str">
            <v>702110545400I</v>
          </cell>
          <cell r="B1514">
            <v>10</v>
          </cell>
          <cell r="C1514" t="str">
            <v>10346 Leander Hepp Verkeerskundige</v>
          </cell>
          <cell r="D1514">
            <v>10346</v>
          </cell>
          <cell r="E1514" t="str">
            <v>Leander Hepp Verkeerskundige</v>
          </cell>
        </row>
        <row r="1515">
          <cell r="A1515" t="str">
            <v>702110575000U</v>
          </cell>
          <cell r="B1515">
            <v>10</v>
          </cell>
          <cell r="C1515" t="str">
            <v>10190 Afschrijvingen, Stelposten, Verrekeningen, Tegenbk</v>
          </cell>
          <cell r="D1515">
            <v>10190</v>
          </cell>
          <cell r="E1515" t="str">
            <v>Afschrijvingen, Stelposten, Verrekeningen, Tegenbk</v>
          </cell>
        </row>
        <row r="1516">
          <cell r="A1516" t="str">
            <v>702110632020U</v>
          </cell>
          <cell r="B1516">
            <v>10</v>
          </cell>
          <cell r="C1516" t="str">
            <v>10411 Frank van Oevelen Vakspecialist afval en Civ Kunst</v>
          </cell>
          <cell r="D1516">
            <v>10411</v>
          </cell>
          <cell r="E1516" t="str">
            <v>Frank van Oevelen Vakspecialist afval en Civ Kunst</v>
          </cell>
        </row>
        <row r="1517">
          <cell r="A1517" t="str">
            <v>702110732020U</v>
          </cell>
          <cell r="B1517">
            <v>10</v>
          </cell>
          <cell r="C1517" t="str">
            <v>10346 Leander Hepp Verkeerskundige</v>
          </cell>
          <cell r="D1517">
            <v>10346</v>
          </cell>
          <cell r="E1517" t="str">
            <v>Leander Hepp Verkeerskundige</v>
          </cell>
        </row>
        <row r="1518">
          <cell r="A1518" t="str">
            <v>702110932020U</v>
          </cell>
          <cell r="B1518">
            <v>10</v>
          </cell>
          <cell r="C1518" t="str">
            <v>10462 Sjoerd van Telgen Projectleider gebiedsontw.</v>
          </cell>
          <cell r="D1518">
            <v>10462</v>
          </cell>
          <cell r="E1518" t="str">
            <v>Sjoerd van Telgen Projectleider gebiedsontw.</v>
          </cell>
        </row>
        <row r="1519">
          <cell r="A1519" t="str">
            <v>702110975000U</v>
          </cell>
          <cell r="B1519">
            <v>10</v>
          </cell>
          <cell r="C1519" t="str">
            <v>10462 Sjoerd van Telgen Projectleider gebiedsontw.</v>
          </cell>
          <cell r="D1519">
            <v>10462</v>
          </cell>
          <cell r="E1519" t="str">
            <v>Sjoerd van Telgen Projectleider gebiedsontw.</v>
          </cell>
        </row>
        <row r="1520">
          <cell r="A1520" t="str">
            <v>702111032020U</v>
          </cell>
          <cell r="B1520">
            <v>10</v>
          </cell>
          <cell r="C1520" t="str">
            <v>10463 Marcel Schimmel Toezichth directievrdr projecten</v>
          </cell>
          <cell r="D1520">
            <v>10463</v>
          </cell>
          <cell r="E1520" t="str">
            <v>Marcel Schimmel Toezichth directievrdr projecten</v>
          </cell>
        </row>
        <row r="1521">
          <cell r="A1521" t="str">
            <v>702111045800I</v>
          </cell>
          <cell r="B1521">
            <v>10</v>
          </cell>
          <cell r="C1521" t="str">
            <v>10190 Afschrijvingen, Stelposten, Verrekeningen, Tegenbk</v>
          </cell>
          <cell r="D1521">
            <v>10190</v>
          </cell>
          <cell r="E1521" t="str">
            <v>Afschrijvingen, Stelposten, Verrekeningen, Tegenbk</v>
          </cell>
        </row>
        <row r="1522">
          <cell r="A1522" t="str">
            <v>702111075000U</v>
          </cell>
          <cell r="B1522">
            <v>10</v>
          </cell>
          <cell r="C1522" t="str">
            <v>10190 Afschrijvingen, Stelposten, Verrekeningen, Tegenbk</v>
          </cell>
          <cell r="D1522">
            <v>10190</v>
          </cell>
          <cell r="E1522" t="str">
            <v>Afschrijvingen, Stelposten, Verrekeningen, Tegenbk</v>
          </cell>
        </row>
        <row r="1523">
          <cell r="A1523" t="str">
            <v>702111332020U</v>
          </cell>
          <cell r="B1523">
            <v>10</v>
          </cell>
          <cell r="C1523" t="str">
            <v>10346 Leander Hepp Verkeerskundige</v>
          </cell>
          <cell r="D1523">
            <v>10346</v>
          </cell>
          <cell r="E1523" t="str">
            <v>Leander Hepp Verkeerskundige</v>
          </cell>
        </row>
        <row r="1524">
          <cell r="A1524" t="str">
            <v>702111432020U</v>
          </cell>
          <cell r="B1524">
            <v>10</v>
          </cell>
          <cell r="C1524" t="str">
            <v>10346 Leander Hepp Verkeerskundige</v>
          </cell>
          <cell r="D1524">
            <v>10346</v>
          </cell>
          <cell r="E1524" t="str">
            <v>Leander Hepp Verkeerskundige</v>
          </cell>
        </row>
        <row r="1525">
          <cell r="A1525" t="str">
            <v>702111932020U</v>
          </cell>
          <cell r="B1525">
            <v>10</v>
          </cell>
          <cell r="C1525" t="str">
            <v>10473 Johan Ossedrijver Contactmanager</v>
          </cell>
          <cell r="D1525">
            <v>10473</v>
          </cell>
          <cell r="E1525" t="str">
            <v>Johan Ossedrijver Contactmanager</v>
          </cell>
        </row>
        <row r="1526">
          <cell r="A1526" t="str">
            <v>702112232020U</v>
          </cell>
          <cell r="B1526">
            <v>10</v>
          </cell>
          <cell r="C1526" t="str">
            <v>10473 Johan Ossedrijver Contactmanager</v>
          </cell>
          <cell r="D1526">
            <v>10473</v>
          </cell>
          <cell r="E1526" t="str">
            <v>Johan Ossedrijver Contactmanager</v>
          </cell>
        </row>
        <row r="1527">
          <cell r="A1527" t="str">
            <v>702112932020U</v>
          </cell>
          <cell r="B1527">
            <v>10</v>
          </cell>
          <cell r="C1527" t="str">
            <v>10377 Stefan van de Werken Beleidsadviseur mobiliteit</v>
          </cell>
          <cell r="D1527">
            <v>10377</v>
          </cell>
          <cell r="E1527" t="str">
            <v>Stefan van de Werken Beleidsadviseur mobiliteit</v>
          </cell>
        </row>
        <row r="1528">
          <cell r="A1528" t="str">
            <v>702112332020U</v>
          </cell>
          <cell r="B1528">
            <v>10</v>
          </cell>
          <cell r="C1528" t="str">
            <v>10346 Leander Hepp Verkeerskundige</v>
          </cell>
          <cell r="D1528">
            <v>10346</v>
          </cell>
          <cell r="E1528" t="str">
            <v>Leander Hepp Verkeerskundige</v>
          </cell>
        </row>
        <row r="1529">
          <cell r="A1529" t="str">
            <v>702112432020U</v>
          </cell>
          <cell r="B1529">
            <v>10</v>
          </cell>
          <cell r="C1529" t="str">
            <v>10346 Leander Hepp Verkeerskundige</v>
          </cell>
          <cell r="D1529">
            <v>10346</v>
          </cell>
          <cell r="E1529" t="str">
            <v>Leander Hepp Verkeerskundige</v>
          </cell>
        </row>
        <row r="1530">
          <cell r="A1530" t="str">
            <v>702112435100U</v>
          </cell>
          <cell r="B1530">
            <v>10</v>
          </cell>
          <cell r="C1530" t="str">
            <v>10402 Ronald Jager Teammanager bedrijfsvoering</v>
          </cell>
          <cell r="D1530">
            <v>10402</v>
          </cell>
          <cell r="E1530" t="str">
            <v>Ronald Jager Teammanager bedrijfsvoering</v>
          </cell>
        </row>
        <row r="1531">
          <cell r="A1531" t="str">
            <v>702112475000U</v>
          </cell>
          <cell r="B1531">
            <v>10</v>
          </cell>
          <cell r="C1531" t="str">
            <v>10190 Afschrijvingen, Stelposten, Verrekeningen, Tegenbk</v>
          </cell>
          <cell r="D1531">
            <v>10190</v>
          </cell>
          <cell r="E1531" t="str">
            <v>Afschrijvingen, Stelposten, Verrekeningen, Tegenbk</v>
          </cell>
        </row>
        <row r="1532">
          <cell r="A1532" t="str">
            <v>702112532020U</v>
          </cell>
          <cell r="B1532">
            <v>10</v>
          </cell>
          <cell r="C1532" t="str">
            <v>10411 Frank van Oevelen Vakspecialist afval en Civ Kunst</v>
          </cell>
          <cell r="D1532">
            <v>10411</v>
          </cell>
          <cell r="E1532" t="str">
            <v>Frank van Oevelen Vakspecialist afval en Civ Kunst</v>
          </cell>
        </row>
        <row r="1533">
          <cell r="A1533" t="str">
            <v>702112873000U</v>
          </cell>
          <cell r="B1533">
            <v>10</v>
          </cell>
          <cell r="C1533" t="str">
            <v>10462 Sjoerd van Telgen Projectleider gebiedsontw.</v>
          </cell>
          <cell r="D1533">
            <v>10462</v>
          </cell>
          <cell r="E1533" t="str">
            <v>Sjoerd van Telgen Projectleider gebiedsontw.</v>
          </cell>
        </row>
        <row r="1534">
          <cell r="A1534" t="str">
            <v>703200232020U</v>
          </cell>
          <cell r="B1534">
            <v>10</v>
          </cell>
          <cell r="C1534" t="str">
            <v>10214 Martin Langerak Fin beleidsadviseur grondbedrijf</v>
          </cell>
          <cell r="D1534">
            <v>10214</v>
          </cell>
          <cell r="E1534" t="str">
            <v>Martin Langerak Fin beleidsadviseur grondbedrijf</v>
          </cell>
        </row>
        <row r="1535">
          <cell r="A1535" t="str">
            <v>704022432020U</v>
          </cell>
          <cell r="B1535">
            <v>10</v>
          </cell>
          <cell r="C1535" t="str">
            <v>10403 Adriaan van Arkel Specialist gebouwen</v>
          </cell>
          <cell r="D1535">
            <v>10403</v>
          </cell>
          <cell r="E1535" t="str">
            <v>Adriaan van Arkel Specialist gebouwen</v>
          </cell>
        </row>
        <row r="1536">
          <cell r="A1536" t="str">
            <v>704200632020U</v>
          </cell>
          <cell r="B1536">
            <v>10</v>
          </cell>
          <cell r="C1536" t="str">
            <v>10214 Martin Langerak Fin beleidsadviseur grondbedrijf</v>
          </cell>
          <cell r="D1536">
            <v>10214</v>
          </cell>
          <cell r="E1536" t="str">
            <v>Martin Langerak Fin beleidsadviseur grondbedrijf</v>
          </cell>
        </row>
        <row r="1537">
          <cell r="A1537" t="str">
            <v>704201832020U</v>
          </cell>
          <cell r="B1537">
            <v>10</v>
          </cell>
          <cell r="C1537" t="str">
            <v>10462 Sjoerd van Telgen Projectleider gebiedsontw.</v>
          </cell>
          <cell r="D1537">
            <v>10462</v>
          </cell>
          <cell r="E1537" t="str">
            <v>Sjoerd van Telgen Projectleider gebiedsontw.</v>
          </cell>
        </row>
        <row r="1538">
          <cell r="A1538" t="str">
            <v>704201932020U</v>
          </cell>
          <cell r="B1538">
            <v>10</v>
          </cell>
          <cell r="C1538" t="str">
            <v>10372 Denise Hubers - Beleidsadv.onderwijshuisv.</v>
          </cell>
          <cell r="D1538">
            <v>10372</v>
          </cell>
          <cell r="E1538" t="str">
            <v>Denise Hubers - Beleidsadv.onderwijshuisv.</v>
          </cell>
        </row>
        <row r="1539">
          <cell r="A1539" t="str">
            <v>705200575000U</v>
          </cell>
          <cell r="B1539">
            <v>10</v>
          </cell>
          <cell r="C1539" t="str">
            <v>10190 Afschrijvingen, Stelposten, Verrekeningen, Tegenbk</v>
          </cell>
          <cell r="D1539">
            <v>10190</v>
          </cell>
          <cell r="E1539" t="str">
            <v>Afschrijvingen, Stelposten, Verrekeningen, Tegenbk</v>
          </cell>
        </row>
        <row r="1540">
          <cell r="A1540" t="str">
            <v>705202032020U</v>
          </cell>
          <cell r="B1540">
            <v>10</v>
          </cell>
          <cell r="C1540" t="str">
            <v>10406 Caspar Bolscher Specialist groen</v>
          </cell>
          <cell r="D1540">
            <v>10406</v>
          </cell>
          <cell r="E1540" t="str">
            <v>Caspar Bolscher Specialist groen</v>
          </cell>
        </row>
        <row r="1541">
          <cell r="A1541" t="str">
            <v>705202045100I</v>
          </cell>
          <cell r="B1541">
            <v>10</v>
          </cell>
          <cell r="C1541" t="str">
            <v>10406 Caspar Bolscher Specialist groen</v>
          </cell>
          <cell r="D1541">
            <v>10406</v>
          </cell>
          <cell r="E1541" t="str">
            <v>Caspar Bolscher Specialist groen</v>
          </cell>
        </row>
        <row r="1542">
          <cell r="A1542" t="str">
            <v>705202132020U</v>
          </cell>
          <cell r="B1542">
            <v>10</v>
          </cell>
          <cell r="C1542" t="str">
            <v>10406 Caspar Bolscher Specialist groen</v>
          </cell>
          <cell r="D1542">
            <v>10406</v>
          </cell>
          <cell r="E1542" t="str">
            <v>Caspar Bolscher Specialist groen</v>
          </cell>
        </row>
        <row r="1543">
          <cell r="A1543" t="str">
            <v>705202232020U</v>
          </cell>
          <cell r="B1543">
            <v>10</v>
          </cell>
          <cell r="C1543" t="str">
            <v>10474 Mark ter Bals - Kwartiermaker De Nieuwe Korf</v>
          </cell>
          <cell r="D1543">
            <v>10474</v>
          </cell>
          <cell r="E1543" t="str">
            <v>Mark ter Bals - Kwartiermaker De Nieuwe Korf</v>
          </cell>
        </row>
        <row r="1544">
          <cell r="A1544" t="str">
            <v>705202235100U</v>
          </cell>
          <cell r="B1544">
            <v>10</v>
          </cell>
          <cell r="C1544" t="str">
            <v>10101 Bjørn van den Brink Directeur-secretaris</v>
          </cell>
          <cell r="D1544">
            <v>10101</v>
          </cell>
          <cell r="E1544" t="str">
            <v>Bjørn van den Brink Directeur-secretaris</v>
          </cell>
        </row>
        <row r="1545">
          <cell r="A1545" t="str">
            <v>705202238000U</v>
          </cell>
          <cell r="B1545">
            <v>10</v>
          </cell>
          <cell r="C1545" t="str">
            <v>10474 Mark ter Bals - Kwartiermaker De Nieuwe Korf</v>
          </cell>
          <cell r="D1545">
            <v>10474</v>
          </cell>
          <cell r="E1545" t="str">
            <v>Mark ter Bals - Kwartiermaker De Nieuwe Korf</v>
          </cell>
        </row>
        <row r="1546">
          <cell r="A1546" t="str">
            <v>705701332020U</v>
          </cell>
          <cell r="B1546">
            <v>10</v>
          </cell>
          <cell r="C1546" t="str">
            <v>10465 Jelger Andre Beheerder speelvoorzieningen</v>
          </cell>
          <cell r="D1546">
            <v>10465</v>
          </cell>
          <cell r="E1546" t="str">
            <v>Jelger Andre Beheerder speelvoorzieningen</v>
          </cell>
        </row>
        <row r="1547">
          <cell r="A1547" t="str">
            <v>705701432020U</v>
          </cell>
          <cell r="B1547">
            <v>10</v>
          </cell>
          <cell r="C1547" t="str">
            <v>10465 Jelger Andre Beheerder speelvoorzieningen</v>
          </cell>
          <cell r="D1547">
            <v>10465</v>
          </cell>
          <cell r="E1547" t="str">
            <v>Jelger Andre Beheerder speelvoorzieningen</v>
          </cell>
        </row>
        <row r="1548">
          <cell r="A1548" t="str">
            <v>705701632020U</v>
          </cell>
          <cell r="B1548">
            <v>10</v>
          </cell>
          <cell r="C1548" t="str">
            <v>10406 Caspar Bolscher Specialist groen</v>
          </cell>
          <cell r="D1548">
            <v>10406</v>
          </cell>
          <cell r="E1548" t="str">
            <v>Caspar Bolscher Specialist groen</v>
          </cell>
        </row>
        <row r="1549">
          <cell r="A1549" t="str">
            <v>705701732020U</v>
          </cell>
          <cell r="B1549">
            <v>10</v>
          </cell>
          <cell r="C1549" t="str">
            <v>10406 Caspar Bolscher Specialist groen</v>
          </cell>
          <cell r="D1549">
            <v>10406</v>
          </cell>
          <cell r="E1549" t="str">
            <v>Caspar Bolscher Specialist groen</v>
          </cell>
        </row>
        <row r="1550">
          <cell r="A1550" t="str">
            <v>705702332020U</v>
          </cell>
          <cell r="B1550">
            <v>10</v>
          </cell>
          <cell r="C1550" t="str">
            <v>10463 Marcel Schimmel Toezichth directievrdr projecten</v>
          </cell>
          <cell r="D1550">
            <v>10463</v>
          </cell>
          <cell r="E1550" t="str">
            <v>Marcel Schimmel Toezichth directievrdr projecten</v>
          </cell>
        </row>
        <row r="1551">
          <cell r="A1551" t="str">
            <v>705702375000U</v>
          </cell>
          <cell r="B1551">
            <v>10</v>
          </cell>
          <cell r="C1551" t="str">
            <v>10190 Afschrijvingen, Stelposten, Verrekeningen, Tegenbk</v>
          </cell>
          <cell r="D1551">
            <v>10190</v>
          </cell>
          <cell r="E1551" t="str">
            <v>Afschrijvingen, Stelposten, Verrekeningen, Tegenbk</v>
          </cell>
        </row>
        <row r="1552">
          <cell r="A1552" t="str">
            <v>705702532020U</v>
          </cell>
          <cell r="B1552">
            <v>10</v>
          </cell>
          <cell r="C1552" t="str">
            <v>10473 Johan Ossedrijver Contactmanager</v>
          </cell>
          <cell r="D1552">
            <v>10473</v>
          </cell>
          <cell r="E1552" t="str">
            <v>Johan Ossedrijver Contactmanager</v>
          </cell>
        </row>
        <row r="1553">
          <cell r="A1553" t="str">
            <v>705702632020U</v>
          </cell>
          <cell r="B1553">
            <v>10</v>
          </cell>
          <cell r="C1553" t="str">
            <v>10473 Johan Ossedrijver Contactmanager</v>
          </cell>
          <cell r="D1553">
            <v>10473</v>
          </cell>
          <cell r="E1553" t="str">
            <v>Johan Ossedrijver Contactmanager</v>
          </cell>
        </row>
        <row r="1554">
          <cell r="A1554" t="str">
            <v>705702732020U</v>
          </cell>
          <cell r="B1554">
            <v>10</v>
          </cell>
          <cell r="C1554" t="str">
            <v>10473 Johan Ossedrijver Contactmanager</v>
          </cell>
          <cell r="D1554">
            <v>10473</v>
          </cell>
          <cell r="E1554" t="str">
            <v>Johan Ossedrijver Contactmanager</v>
          </cell>
        </row>
        <row r="1555">
          <cell r="A1555" t="str">
            <v>705702832020U</v>
          </cell>
          <cell r="B1555">
            <v>10</v>
          </cell>
          <cell r="C1555" t="str">
            <v>10473 Johan Ossedrijver Contactmanager</v>
          </cell>
          <cell r="D1555">
            <v>10473</v>
          </cell>
          <cell r="E1555" t="str">
            <v>Johan Ossedrijver Contactmanager</v>
          </cell>
        </row>
        <row r="1556">
          <cell r="A1556" t="str">
            <v>705702932020U</v>
          </cell>
          <cell r="B1556">
            <v>10</v>
          </cell>
          <cell r="C1556" t="str">
            <v>10473 Johan Ossedrijver Contactmanager</v>
          </cell>
          <cell r="D1556">
            <v>10473</v>
          </cell>
          <cell r="E1556" t="str">
            <v>Johan Ossedrijver Contactmanager</v>
          </cell>
        </row>
        <row r="1557">
          <cell r="A1557" t="str">
            <v>705703032020U</v>
          </cell>
          <cell r="B1557">
            <v>10</v>
          </cell>
          <cell r="C1557" t="str">
            <v>10473 Johan Ossedrijver Contactmanager</v>
          </cell>
          <cell r="D1557">
            <v>10473</v>
          </cell>
          <cell r="E1557" t="str">
            <v>Johan Ossedrijver Contactmanager</v>
          </cell>
        </row>
        <row r="1558">
          <cell r="A1558" t="str">
            <v>706100232020U</v>
          </cell>
          <cell r="B1558">
            <v>10</v>
          </cell>
          <cell r="C1558" t="str">
            <v>10462 Sjoerd van Telgen Projectleider gebiedsontw.</v>
          </cell>
          <cell r="D1558">
            <v>10462</v>
          </cell>
          <cell r="E1558" t="str">
            <v>Sjoerd van Telgen Projectleider gebiedsontw.</v>
          </cell>
        </row>
        <row r="1559">
          <cell r="A1559" t="str">
            <v>706100332020U</v>
          </cell>
          <cell r="B1559">
            <v>10</v>
          </cell>
          <cell r="C1559" t="str">
            <v>10455 Lex Maurer Coördinator ibor</v>
          </cell>
          <cell r="D1559">
            <v>10455</v>
          </cell>
          <cell r="E1559" t="str">
            <v>Lex Maurer Coördinator ibor</v>
          </cell>
        </row>
        <row r="1560">
          <cell r="A1560" t="str">
            <v>707200232020U</v>
          </cell>
          <cell r="B1560">
            <v>10</v>
          </cell>
          <cell r="C1560" t="str">
            <v>10428 Esther Rip Specialist riolering en water</v>
          </cell>
          <cell r="D1560">
            <v>10428</v>
          </cell>
          <cell r="E1560" t="str">
            <v>Esther Rip Specialist riolering en water</v>
          </cell>
        </row>
        <row r="1561">
          <cell r="A1561" t="str">
            <v>707200432020U</v>
          </cell>
          <cell r="B1561">
            <v>10</v>
          </cell>
          <cell r="C1561" t="str">
            <v>10428 Esther Rip Specialist riolering en water</v>
          </cell>
          <cell r="D1561">
            <v>10428</v>
          </cell>
          <cell r="E1561" t="str">
            <v>Esther Rip Specialist riolering en water</v>
          </cell>
        </row>
        <row r="1562">
          <cell r="A1562" t="str">
            <v>707200445800U</v>
          </cell>
          <cell r="B1562">
            <v>10</v>
          </cell>
          <cell r="C1562" t="str">
            <v>10428 Esther Rip Specialist riolering en water</v>
          </cell>
          <cell r="D1562">
            <v>10428</v>
          </cell>
          <cell r="E1562" t="str">
            <v>Esther Rip Specialist riolering en water</v>
          </cell>
        </row>
        <row r="1563">
          <cell r="A1563" t="str">
            <v>707200475000U</v>
          </cell>
          <cell r="B1563">
            <v>10</v>
          </cell>
          <cell r="C1563" t="str">
            <v>10190 Afschrijvingen, Stelposten, Verrekeningen, Tegenbk</v>
          </cell>
          <cell r="D1563">
            <v>10190</v>
          </cell>
          <cell r="E1563" t="str">
            <v>Afschrijvingen, Stelposten, Verrekeningen, Tegenbk</v>
          </cell>
        </row>
        <row r="1564">
          <cell r="A1564" t="str">
            <v>707200532020U</v>
          </cell>
          <cell r="B1564">
            <v>10</v>
          </cell>
          <cell r="C1564" t="str">
            <v>10428 Esther Rip Specialist riolering en water</v>
          </cell>
          <cell r="D1564">
            <v>10428</v>
          </cell>
          <cell r="E1564" t="str">
            <v>Esther Rip Specialist riolering en water</v>
          </cell>
        </row>
        <row r="1565">
          <cell r="A1565" t="str">
            <v>707200632020U</v>
          </cell>
          <cell r="B1565">
            <v>10</v>
          </cell>
          <cell r="C1565" t="str">
            <v>10463 Marcel Schimmel Toezichth directievrdr projecten</v>
          </cell>
          <cell r="D1565">
            <v>10463</v>
          </cell>
          <cell r="E1565" t="str">
            <v>Marcel Schimmel Toezichth directievrdr projecten</v>
          </cell>
        </row>
        <row r="1566">
          <cell r="A1566" t="str">
            <v>707200732020U</v>
          </cell>
          <cell r="B1566">
            <v>10</v>
          </cell>
          <cell r="C1566" t="str">
            <v>10346 Leander Hepp Verkeerskundige</v>
          </cell>
          <cell r="D1566">
            <v>10346</v>
          </cell>
          <cell r="E1566" t="str">
            <v>Leander Hepp Verkeerskundige</v>
          </cell>
        </row>
        <row r="1567">
          <cell r="A1567" t="str">
            <v>707303738124U</v>
          </cell>
          <cell r="B1567">
            <v>10</v>
          </cell>
          <cell r="C1567" t="str">
            <v>10469 Kirsten Ruitenbeek Beheersadv afval grondstoffen</v>
          </cell>
          <cell r="D1567">
            <v>10469</v>
          </cell>
          <cell r="E1567" t="str">
            <v>Kirsten Ruitenbeek Beheersadv afval grondstoffen</v>
          </cell>
        </row>
        <row r="1568">
          <cell r="A1568" t="str">
            <v>708200675000I</v>
          </cell>
          <cell r="B1568">
            <v>10</v>
          </cell>
          <cell r="C1568" t="str">
            <v>10190 Afschrijvingen, Stelposten, Verrekeningen, Tegenbk</v>
          </cell>
          <cell r="D1568">
            <v>10190</v>
          </cell>
          <cell r="E1568" t="str">
            <v>Afschrijvingen, Stelposten, Verrekeningen, Tegenbk</v>
          </cell>
        </row>
        <row r="1569">
          <cell r="A1569" t="str">
            <v>708200732020U</v>
          </cell>
          <cell r="B1569">
            <v>10</v>
          </cell>
          <cell r="C1569" t="str">
            <v>10462 Sjoerd van Telgen Projectleider gebiedsontw.</v>
          </cell>
          <cell r="D1569">
            <v>10462</v>
          </cell>
          <cell r="E1569" t="str">
            <v>Sjoerd van Telgen Projectleider gebiedsontw.</v>
          </cell>
        </row>
        <row r="1570">
          <cell r="A1570" t="str">
            <v>708200738000I</v>
          </cell>
          <cell r="B1570">
            <v>10</v>
          </cell>
          <cell r="C1570" t="str">
            <v>10462 Sjoerd van Telgen Projectleider gebiedsontw.</v>
          </cell>
          <cell r="D1570">
            <v>10462</v>
          </cell>
          <cell r="E1570" t="str">
            <v>Sjoerd van Telgen Projectleider gebiedsontw.</v>
          </cell>
        </row>
        <row r="1571">
          <cell r="A1571" t="str">
            <v>708200745400I</v>
          </cell>
          <cell r="B1571">
            <v>10</v>
          </cell>
          <cell r="C1571" t="str">
            <v>10462 Sjoerd van Telgen Projectleider gebiedsontw.</v>
          </cell>
          <cell r="D1571">
            <v>10462</v>
          </cell>
          <cell r="E1571" t="str">
            <v>Sjoerd van Telgen Projectleider gebiedsontw.</v>
          </cell>
        </row>
        <row r="1572">
          <cell r="A1572" t="str">
            <v>708200832020U</v>
          </cell>
          <cell r="B1572">
            <v>10</v>
          </cell>
          <cell r="C1572" t="str">
            <v>10468 Marjolein van 't Klaphek projectleider gebiedsontw</v>
          </cell>
          <cell r="D1572">
            <v>10468</v>
          </cell>
          <cell r="E1572" t="str">
            <v>Marjolein van 't Klaphek projectleider gebiedsontw</v>
          </cell>
        </row>
        <row r="1573">
          <cell r="A1573" t="str">
            <v>708200845400I</v>
          </cell>
          <cell r="B1573">
            <v>10</v>
          </cell>
          <cell r="C1573" t="str">
            <v>10468 Marjolein van 't Klaphek projectleider gebiedsontw</v>
          </cell>
          <cell r="D1573">
            <v>10468</v>
          </cell>
          <cell r="E1573" t="str">
            <v>Marjolein van 't Klaphek projectleider gebiedsontw</v>
          </cell>
        </row>
        <row r="1574">
          <cell r="A1574" t="str">
            <v>712030432020U</v>
          </cell>
          <cell r="B1574">
            <v>10</v>
          </cell>
          <cell r="C1574" t="str">
            <v>10402 Ronald Jager Teammanager bedrijfsvoering</v>
          </cell>
          <cell r="D1574">
            <v>10402</v>
          </cell>
          <cell r="E1574" t="str">
            <v>Ronald Jager Teammanager bedrijfsvoering</v>
          </cell>
        </row>
        <row r="1575">
          <cell r="A1575" t="str">
            <v>713002961000U</v>
          </cell>
          <cell r="B1575">
            <v>10</v>
          </cell>
          <cell r="C1575" t="str">
            <v>10203 Jeanet Meesen Financieel beheer</v>
          </cell>
          <cell r="D1575">
            <v>10203</v>
          </cell>
          <cell r="E1575" t="str">
            <v>Jeanet Meesen Financieel beheer</v>
          </cell>
        </row>
        <row r="1576">
          <cell r="A1576" t="str">
            <v>713004161000U</v>
          </cell>
          <cell r="B1576">
            <v>10</v>
          </cell>
          <cell r="C1576" t="str">
            <v>10203 Jeanet Meesen Financieel beheer</v>
          </cell>
          <cell r="D1576">
            <v>10203</v>
          </cell>
          <cell r="E1576" t="str">
            <v>Jeanet Meesen Financieel beheer</v>
          </cell>
        </row>
        <row r="1577">
          <cell r="A1577" t="str">
            <v>713004361000I</v>
          </cell>
          <cell r="B1577">
            <v>10</v>
          </cell>
          <cell r="C1577" t="str">
            <v>10203 Jeanet Meesen Financieel beheer</v>
          </cell>
          <cell r="D1577">
            <v>10203</v>
          </cell>
          <cell r="E1577" t="str">
            <v>Jeanet Meesen Financieel beheer</v>
          </cell>
        </row>
        <row r="1578">
          <cell r="A1578" t="str">
            <v>772210138124U</v>
          </cell>
          <cell r="B1578">
            <v>10</v>
          </cell>
          <cell r="C1578" t="str">
            <v>10405 Antoine Schimmel Vakspecialist wegen</v>
          </cell>
          <cell r="D1578">
            <v>10405</v>
          </cell>
          <cell r="E1578" t="str">
            <v>Antoine Schimmel Vakspecialist wegen</v>
          </cell>
        </row>
        <row r="1579">
          <cell r="A1579" t="str">
            <v>772210175000U</v>
          </cell>
          <cell r="B1579">
            <v>10</v>
          </cell>
          <cell r="C1579" t="str">
            <v>10190 Afschrijvingen, Stelposten, Verrekeningen, Tegenbk</v>
          </cell>
          <cell r="D1579">
            <v>10190</v>
          </cell>
          <cell r="E1579" t="str">
            <v>Afschrijvingen, Stelposten, Verrekeningen, Tegenbk</v>
          </cell>
        </row>
        <row r="1580">
          <cell r="A1580" t="str">
            <v>772220075000U</v>
          </cell>
          <cell r="B1580">
            <v>10</v>
          </cell>
          <cell r="C1580" t="str">
            <v>10190 Afschrijvingen, Stelposten, Verrekeningen, Tegenbk</v>
          </cell>
          <cell r="D1580">
            <v>10190</v>
          </cell>
          <cell r="E1580" t="str">
            <v>Afschrijvingen, Stelposten, Verrekeningen, Tegenbk</v>
          </cell>
        </row>
        <row r="1581">
          <cell r="A1581" t="str">
            <v>772220138124U</v>
          </cell>
          <cell r="B1581">
            <v>10</v>
          </cell>
          <cell r="C1581" t="str">
            <v>10411 Frank van Oevelen Vakspecialist afval en Civ Kunst</v>
          </cell>
          <cell r="D1581">
            <v>10411</v>
          </cell>
          <cell r="E1581" t="str">
            <v>Frank van Oevelen Vakspecialist afval en Civ Kunst</v>
          </cell>
        </row>
        <row r="1582">
          <cell r="A1582" t="str">
            <v>772230038124U</v>
          </cell>
          <cell r="B1582">
            <v>10</v>
          </cell>
          <cell r="C1582" t="str">
            <v>10428 Esther Rip Specialist riolering en water</v>
          </cell>
          <cell r="D1582">
            <v>10428</v>
          </cell>
          <cell r="E1582" t="str">
            <v>Esther Rip Specialist riolering en water</v>
          </cell>
        </row>
        <row r="1583">
          <cell r="A1583" t="str">
            <v>772230038200U</v>
          </cell>
          <cell r="B1583">
            <v>10</v>
          </cell>
          <cell r="C1583" t="str">
            <v>10428 Esther Rip Specialist riolering en water</v>
          </cell>
          <cell r="D1583">
            <v>10428</v>
          </cell>
          <cell r="E1583" t="str">
            <v>Esther Rip Specialist riolering en water</v>
          </cell>
        </row>
        <row r="1584">
          <cell r="A1584" t="str">
            <v>772230075000U</v>
          </cell>
          <cell r="B1584">
            <v>10</v>
          </cell>
          <cell r="C1584" t="str">
            <v>10190 Afschrijvingen, Stelposten, Verrekeningen, Tegenbk</v>
          </cell>
          <cell r="D1584">
            <v>10190</v>
          </cell>
          <cell r="E1584" t="str">
            <v>Afschrijvingen, Stelposten, Verrekeningen, Tegenbk</v>
          </cell>
        </row>
        <row r="1585">
          <cell r="A1585" t="str">
            <v>772240038124U</v>
          </cell>
          <cell r="B1585">
            <v>10</v>
          </cell>
          <cell r="C1585" t="str">
            <v>10403 Adriaan van Arkel Specialist gebouwen</v>
          </cell>
          <cell r="D1585">
            <v>10403</v>
          </cell>
          <cell r="E1585" t="str">
            <v>Adriaan van Arkel Specialist gebouwen</v>
          </cell>
        </row>
        <row r="1586">
          <cell r="A1586" t="str">
            <v>772240138124U</v>
          </cell>
          <cell r="B1586">
            <v>10</v>
          </cell>
          <cell r="C1586" t="str">
            <v>10403 Adriaan van Arkel Specialist gebouwen</v>
          </cell>
          <cell r="D1586">
            <v>10403</v>
          </cell>
          <cell r="E1586" t="str">
            <v>Adriaan van Arkel Specialist gebouwen</v>
          </cell>
        </row>
        <row r="1587">
          <cell r="A1587" t="str">
            <v>772240175000U</v>
          </cell>
          <cell r="B1587">
            <v>10</v>
          </cell>
          <cell r="C1587" t="str">
            <v>10190 Afschrijvingen, Stelposten, Verrekeningen, Tegenbk</v>
          </cell>
          <cell r="D1587">
            <v>10190</v>
          </cell>
          <cell r="E1587" t="str">
            <v>Afschrijvingen, Stelposten, Verrekeningen, Tegenbk</v>
          </cell>
        </row>
        <row r="1588">
          <cell r="A1588" t="str">
            <v>772240238124U</v>
          </cell>
          <cell r="B1588">
            <v>10</v>
          </cell>
          <cell r="C1588" t="str">
            <v>10403 Adriaan van Arkel Specialist gebouwen</v>
          </cell>
          <cell r="D1588">
            <v>10403</v>
          </cell>
          <cell r="E1588" t="str">
            <v>Adriaan van Arkel Specialist gebouwen</v>
          </cell>
        </row>
        <row r="1589">
          <cell r="A1589" t="str">
            <v>772240538124U</v>
          </cell>
          <cell r="B1589">
            <v>10</v>
          </cell>
          <cell r="C1589" t="str">
            <v>10403 Adriaan van Arkel Specialist gebouwen</v>
          </cell>
          <cell r="D1589">
            <v>10403</v>
          </cell>
          <cell r="E1589" t="str">
            <v>Adriaan van Arkel Specialist gebouwen</v>
          </cell>
        </row>
        <row r="1590">
          <cell r="A1590" t="str">
            <v>772240638124U</v>
          </cell>
          <cell r="B1590">
            <v>10</v>
          </cell>
          <cell r="C1590" t="str">
            <v>10403 Adriaan van Arkel Specialist gebouwen</v>
          </cell>
          <cell r="D1590">
            <v>10403</v>
          </cell>
          <cell r="E1590" t="str">
            <v>Adriaan van Arkel Specialist gebouwen</v>
          </cell>
        </row>
        <row r="1591">
          <cell r="A1591" t="str">
            <v>772240738124U</v>
          </cell>
          <cell r="B1591">
            <v>10</v>
          </cell>
          <cell r="C1591" t="str">
            <v>10403 Adriaan van Arkel Specialist gebouwen</v>
          </cell>
          <cell r="D1591">
            <v>10403</v>
          </cell>
          <cell r="E1591" t="str">
            <v>Adriaan van Arkel Specialist gebouwen</v>
          </cell>
        </row>
        <row r="1592">
          <cell r="A1592" t="str">
            <v>772240775000U</v>
          </cell>
          <cell r="B1592">
            <v>10</v>
          </cell>
          <cell r="C1592" t="str">
            <v>10190 Afschrijvingen, Stelposten, Verrekeningen, Tegenbk</v>
          </cell>
          <cell r="D1592">
            <v>10190</v>
          </cell>
          <cell r="E1592" t="str">
            <v>Afschrijvingen, Stelposten, Verrekeningen, Tegenbk</v>
          </cell>
        </row>
        <row r="1593">
          <cell r="A1593" t="str">
            <v>772240838124U</v>
          </cell>
          <cell r="B1593">
            <v>10</v>
          </cell>
          <cell r="C1593" t="str">
            <v>10403 Adriaan van Arkel Specialist gebouwen</v>
          </cell>
          <cell r="D1593">
            <v>10403</v>
          </cell>
          <cell r="E1593" t="str">
            <v>Adriaan van Arkel Specialist gebouwen</v>
          </cell>
        </row>
        <row r="1594">
          <cell r="A1594" t="str">
            <v>772240938124U</v>
          </cell>
          <cell r="B1594">
            <v>10</v>
          </cell>
          <cell r="C1594" t="str">
            <v>10403 Adriaan van Arkel Specialist gebouwen</v>
          </cell>
          <cell r="D1594">
            <v>10403</v>
          </cell>
          <cell r="E1594" t="str">
            <v>Adriaan van Arkel Specialist gebouwen</v>
          </cell>
        </row>
        <row r="1595">
          <cell r="A1595" t="str">
            <v>772240945800I</v>
          </cell>
          <cell r="B1595">
            <v>10</v>
          </cell>
          <cell r="C1595" t="str">
            <v>10455 Lex Maurer Coördinator ibor</v>
          </cell>
          <cell r="D1595">
            <v>10455</v>
          </cell>
          <cell r="E1595" t="str">
            <v>Lex Maurer Coördinator ibor</v>
          </cell>
        </row>
        <row r="1596">
          <cell r="A1596" t="str">
            <v>772241138124U</v>
          </cell>
          <cell r="B1596">
            <v>10</v>
          </cell>
          <cell r="C1596" t="str">
            <v>10403 Adriaan van Arkel Specialist gebouwen</v>
          </cell>
          <cell r="D1596">
            <v>10403</v>
          </cell>
          <cell r="E1596" t="str">
            <v>Adriaan van Arkel Specialist gebouwen</v>
          </cell>
        </row>
        <row r="1597">
          <cell r="A1597" t="str">
            <v>772241338124U</v>
          </cell>
          <cell r="B1597">
            <v>10</v>
          </cell>
          <cell r="C1597" t="str">
            <v>10403 Adriaan van Arkel Specialist gebouwen</v>
          </cell>
          <cell r="D1597">
            <v>10403</v>
          </cell>
          <cell r="E1597" t="str">
            <v>Adriaan van Arkel Specialist gebouwen</v>
          </cell>
        </row>
        <row r="1598">
          <cell r="A1598" t="str">
            <v>772241438124U</v>
          </cell>
          <cell r="B1598">
            <v>10</v>
          </cell>
          <cell r="C1598" t="str">
            <v>10403 Adriaan van Arkel Specialist gebouwen</v>
          </cell>
          <cell r="D1598">
            <v>10403</v>
          </cell>
          <cell r="E1598" t="str">
            <v>Adriaan van Arkel Specialist gebouwen</v>
          </cell>
        </row>
        <row r="1599">
          <cell r="A1599" t="str">
            <v>772241538124U</v>
          </cell>
          <cell r="B1599">
            <v>10</v>
          </cell>
          <cell r="C1599" t="str">
            <v>10403 Adriaan van Arkel Specialist gebouwen</v>
          </cell>
          <cell r="D1599">
            <v>10403</v>
          </cell>
          <cell r="E1599" t="str">
            <v>Adriaan van Arkel Specialist gebouwen</v>
          </cell>
        </row>
        <row r="1600">
          <cell r="A1600" t="str">
            <v>772241638124U</v>
          </cell>
          <cell r="B1600">
            <v>10</v>
          </cell>
          <cell r="C1600" t="str">
            <v>10403 Adriaan van Arkel Specialist gebouwen</v>
          </cell>
          <cell r="D1600">
            <v>10403</v>
          </cell>
          <cell r="E1600" t="str">
            <v>Adriaan van Arkel Specialist gebouwen</v>
          </cell>
        </row>
        <row r="1601">
          <cell r="A1601" t="str">
            <v>772241732020U</v>
          </cell>
          <cell r="B1601">
            <v>10</v>
          </cell>
          <cell r="C1601" t="str">
            <v>10403 Adriaan van Arkel Specialist gebouwen</v>
          </cell>
          <cell r="D1601">
            <v>10403</v>
          </cell>
          <cell r="E1601" t="str">
            <v>Adriaan van Arkel Specialist gebouwen</v>
          </cell>
        </row>
        <row r="1602">
          <cell r="A1602" t="str">
            <v>772241738124U</v>
          </cell>
          <cell r="B1602">
            <v>10</v>
          </cell>
          <cell r="C1602" t="str">
            <v>10403 Adriaan van Arkel Specialist gebouwen</v>
          </cell>
          <cell r="D1602">
            <v>10403</v>
          </cell>
          <cell r="E1602" t="str">
            <v>Adriaan van Arkel Specialist gebouwen</v>
          </cell>
        </row>
        <row r="1603">
          <cell r="A1603" t="str">
            <v>772241938124U</v>
          </cell>
          <cell r="B1603">
            <v>10</v>
          </cell>
          <cell r="C1603" t="str">
            <v>10403 Adriaan van Arkel Specialist gebouwen</v>
          </cell>
          <cell r="D1603">
            <v>10403</v>
          </cell>
          <cell r="E1603" t="str">
            <v>Adriaan van Arkel Specialist gebouwen</v>
          </cell>
        </row>
        <row r="1604">
          <cell r="A1604" t="str">
            <v>772242038124U</v>
          </cell>
          <cell r="B1604">
            <v>10</v>
          </cell>
          <cell r="C1604" t="str">
            <v>10403 Adriaan van Arkel Specialist gebouwen</v>
          </cell>
          <cell r="D1604">
            <v>10403</v>
          </cell>
          <cell r="E1604" t="str">
            <v>Adriaan van Arkel Specialist gebouwen</v>
          </cell>
        </row>
        <row r="1605">
          <cell r="A1605" t="str">
            <v>772242132020U</v>
          </cell>
          <cell r="B1605">
            <v>10</v>
          </cell>
          <cell r="C1605" t="str">
            <v>10403 Adriaan van Arkel Specialist gebouwen</v>
          </cell>
          <cell r="D1605">
            <v>10403</v>
          </cell>
          <cell r="E1605" t="str">
            <v>Adriaan van Arkel Specialist gebouwen</v>
          </cell>
        </row>
        <row r="1606">
          <cell r="A1606" t="str">
            <v>772242138124U</v>
          </cell>
          <cell r="B1606">
            <v>10</v>
          </cell>
          <cell r="C1606" t="str">
            <v>10403 Adriaan van Arkel Specialist gebouwen</v>
          </cell>
          <cell r="D1606">
            <v>10403</v>
          </cell>
          <cell r="E1606" t="str">
            <v>Adriaan van Arkel Specialist gebouwen</v>
          </cell>
        </row>
        <row r="1607">
          <cell r="A1607" t="str">
            <v>772242175000U</v>
          </cell>
          <cell r="B1607">
            <v>10</v>
          </cell>
          <cell r="C1607" t="str">
            <v>10190 Afschrijvingen, Stelposten, Verrekeningen, Tegenbk</v>
          </cell>
          <cell r="D1607">
            <v>10190</v>
          </cell>
          <cell r="E1607" t="str">
            <v>Afschrijvingen, Stelposten, Verrekeningen, Tegenbk</v>
          </cell>
        </row>
        <row r="1608">
          <cell r="A1608" t="str">
            <v>772242238124U</v>
          </cell>
          <cell r="B1608">
            <v>10</v>
          </cell>
          <cell r="C1608" t="str">
            <v>10403 Adriaan van Arkel Specialist gebouwen</v>
          </cell>
          <cell r="D1608">
            <v>10403</v>
          </cell>
          <cell r="E1608" t="str">
            <v>Adriaan van Arkel Specialist gebouwen</v>
          </cell>
        </row>
        <row r="1609">
          <cell r="A1609" t="str">
            <v>772242438124U</v>
          </cell>
          <cell r="B1609">
            <v>10</v>
          </cell>
          <cell r="C1609" t="str">
            <v>10403 Adriaan van Arkel Specialist gebouwen</v>
          </cell>
          <cell r="D1609">
            <v>10403</v>
          </cell>
          <cell r="E1609" t="str">
            <v>Adriaan van Arkel Specialist gebouwen</v>
          </cell>
        </row>
        <row r="1610">
          <cell r="A1610" t="str">
            <v>772242538124U</v>
          </cell>
          <cell r="B1610">
            <v>10</v>
          </cell>
          <cell r="C1610" t="str">
            <v>10403 Adriaan van Arkel Specialist gebouwen</v>
          </cell>
          <cell r="D1610">
            <v>10403</v>
          </cell>
          <cell r="E1610" t="str">
            <v>Adriaan van Arkel Specialist gebouwen</v>
          </cell>
        </row>
        <row r="1611">
          <cell r="A1611" t="str">
            <v>772242638124U</v>
          </cell>
          <cell r="B1611">
            <v>10</v>
          </cell>
          <cell r="C1611" t="str">
            <v>10403 Adriaan van Arkel Specialist gebouwen</v>
          </cell>
          <cell r="D1611">
            <v>10403</v>
          </cell>
          <cell r="E1611" t="str">
            <v>Adriaan van Arkel Specialist gebouwen</v>
          </cell>
        </row>
        <row r="1612">
          <cell r="A1612" t="str">
            <v>772242738124U</v>
          </cell>
          <cell r="B1612">
            <v>10</v>
          </cell>
          <cell r="C1612" t="str">
            <v>10403 Adriaan van Arkel Specialist gebouwen</v>
          </cell>
          <cell r="D1612">
            <v>10403</v>
          </cell>
          <cell r="E1612" t="str">
            <v>Adriaan van Arkel Specialist gebouwen</v>
          </cell>
        </row>
        <row r="1613">
          <cell r="A1613" t="str">
            <v>772242838124U</v>
          </cell>
          <cell r="B1613">
            <v>10</v>
          </cell>
          <cell r="C1613" t="str">
            <v>10403 Adriaan van Arkel Specialist gebouwen</v>
          </cell>
          <cell r="D1613">
            <v>10403</v>
          </cell>
          <cell r="E1613" t="str">
            <v>Adriaan van Arkel Specialist gebouwen</v>
          </cell>
        </row>
        <row r="1614">
          <cell r="A1614" t="str">
            <v>772243038124U</v>
          </cell>
          <cell r="B1614">
            <v>10</v>
          </cell>
          <cell r="C1614" t="str">
            <v>10403 Adriaan van Arkel Specialist gebouwen</v>
          </cell>
          <cell r="D1614">
            <v>10403</v>
          </cell>
          <cell r="E1614" t="str">
            <v>Adriaan van Arkel Specialist gebouwen</v>
          </cell>
        </row>
        <row r="1615">
          <cell r="A1615" t="str">
            <v>772243132020U</v>
          </cell>
          <cell r="B1615">
            <v>10</v>
          </cell>
          <cell r="C1615" t="str">
            <v>10403 Adriaan van Arkel Specialist gebouwen</v>
          </cell>
          <cell r="D1615">
            <v>10403</v>
          </cell>
          <cell r="E1615" t="str">
            <v>Adriaan van Arkel Specialist gebouwen</v>
          </cell>
        </row>
        <row r="1616">
          <cell r="A1616" t="str">
            <v>772243138124U</v>
          </cell>
          <cell r="B1616">
            <v>10</v>
          </cell>
          <cell r="C1616" t="str">
            <v>10403 Adriaan van Arkel Specialist gebouwen</v>
          </cell>
          <cell r="D1616">
            <v>10403</v>
          </cell>
          <cell r="E1616" t="str">
            <v>Adriaan van Arkel Specialist gebouwen</v>
          </cell>
        </row>
        <row r="1617">
          <cell r="A1617" t="str">
            <v>772243238124U</v>
          </cell>
          <cell r="B1617">
            <v>10</v>
          </cell>
          <cell r="C1617" t="str">
            <v>10403 Adriaan van Arkel Specialist gebouwen</v>
          </cell>
          <cell r="D1617">
            <v>10403</v>
          </cell>
          <cell r="E1617" t="str">
            <v>Adriaan van Arkel Specialist gebouwen</v>
          </cell>
        </row>
        <row r="1618">
          <cell r="A1618" t="str">
            <v>772243338124U</v>
          </cell>
          <cell r="B1618">
            <v>10</v>
          </cell>
          <cell r="C1618" t="str">
            <v>10403 Adriaan van Arkel Specialist gebouwen</v>
          </cell>
          <cell r="D1618">
            <v>10403</v>
          </cell>
          <cell r="E1618" t="str">
            <v>Adriaan van Arkel Specialist gebouwen</v>
          </cell>
        </row>
        <row r="1619">
          <cell r="A1619" t="str">
            <v>772243438124U</v>
          </cell>
          <cell r="B1619">
            <v>10</v>
          </cell>
          <cell r="C1619" t="str">
            <v>10403 Adriaan van Arkel Specialist gebouwen</v>
          </cell>
          <cell r="D1619">
            <v>10403</v>
          </cell>
          <cell r="E1619" t="str">
            <v>Adriaan van Arkel Specialist gebouwen</v>
          </cell>
        </row>
        <row r="1620">
          <cell r="A1620" t="str">
            <v>772243538124U</v>
          </cell>
          <cell r="B1620">
            <v>10</v>
          </cell>
          <cell r="C1620" t="str">
            <v>10403 Adriaan van Arkel Specialist gebouwen</v>
          </cell>
          <cell r="D1620">
            <v>10403</v>
          </cell>
          <cell r="E1620" t="str">
            <v>Adriaan van Arkel Specialist gebouwen</v>
          </cell>
        </row>
        <row r="1621">
          <cell r="A1621" t="str">
            <v>772243638124U</v>
          </cell>
          <cell r="B1621">
            <v>10</v>
          </cell>
          <cell r="C1621" t="str">
            <v>10403 Adriaan van Arkel Specialist gebouwen</v>
          </cell>
          <cell r="D1621">
            <v>10403</v>
          </cell>
          <cell r="E1621" t="str">
            <v>Adriaan van Arkel Specialist gebouwen</v>
          </cell>
        </row>
        <row r="1622">
          <cell r="A1622" t="str">
            <v>772243738124U</v>
          </cell>
          <cell r="B1622">
            <v>10</v>
          </cell>
          <cell r="C1622" t="str">
            <v>10403 Adriaan van Arkel Specialist gebouwen</v>
          </cell>
          <cell r="D1622">
            <v>10403</v>
          </cell>
          <cell r="E1622" t="str">
            <v>Adriaan van Arkel Specialist gebouwen</v>
          </cell>
        </row>
        <row r="1623">
          <cell r="A1623" t="str">
            <v>772243838124U</v>
          </cell>
          <cell r="B1623">
            <v>10</v>
          </cell>
          <cell r="C1623" t="str">
            <v>10403 Adriaan van Arkel Specialist gebouwen</v>
          </cell>
          <cell r="D1623">
            <v>10403</v>
          </cell>
          <cell r="E1623" t="str">
            <v>Adriaan van Arkel Specialist gebouwen</v>
          </cell>
        </row>
        <row r="1624">
          <cell r="A1624" t="str">
            <v>772243938124U</v>
          </cell>
          <cell r="B1624">
            <v>10</v>
          </cell>
          <cell r="C1624" t="str">
            <v>10403 Adriaan van Arkel Specialist gebouwen</v>
          </cell>
          <cell r="D1624">
            <v>10403</v>
          </cell>
          <cell r="E1624" t="str">
            <v>Adriaan van Arkel Specialist gebouwen</v>
          </cell>
        </row>
        <row r="1625">
          <cell r="A1625" t="str">
            <v>772250138124U</v>
          </cell>
          <cell r="B1625">
            <v>10</v>
          </cell>
          <cell r="C1625" t="str">
            <v>10406 Caspar Bolscher Specialist groen</v>
          </cell>
          <cell r="D1625">
            <v>10406</v>
          </cell>
          <cell r="E1625" t="str">
            <v>Caspar Bolscher Specialist groen</v>
          </cell>
        </row>
        <row r="1626">
          <cell r="A1626" t="str">
            <v>772250175000U</v>
          </cell>
          <cell r="B1626">
            <v>10</v>
          </cell>
          <cell r="C1626" t="str">
            <v>10190 Afschrijvingen, Stelposten, Verrekeningen, Tegenbk</v>
          </cell>
          <cell r="D1626">
            <v>10190</v>
          </cell>
          <cell r="E1626" t="str">
            <v>Afschrijvingen, Stelposten, Verrekeningen, Tegenbk</v>
          </cell>
        </row>
        <row r="1627">
          <cell r="A1627" t="str">
            <v>772260038124U</v>
          </cell>
          <cell r="B1627">
            <v>10</v>
          </cell>
          <cell r="C1627" t="str">
            <v>10406 Caspar Bolscher Specialist groen</v>
          </cell>
          <cell r="D1627">
            <v>10406</v>
          </cell>
          <cell r="E1627" t="str">
            <v>Caspar Bolscher Specialist groen</v>
          </cell>
        </row>
        <row r="1628">
          <cell r="A1628" t="str">
            <v>772260075000U</v>
          </cell>
          <cell r="B1628">
            <v>10</v>
          </cell>
          <cell r="C1628" t="str">
            <v>10190 Afschrijvingen, Stelposten, Verrekeningen, Tegenbk</v>
          </cell>
          <cell r="D1628">
            <v>10190</v>
          </cell>
          <cell r="E1628" t="str">
            <v>Afschrijvingen, Stelposten, Verrekeningen, Tegenbk</v>
          </cell>
        </row>
        <row r="1629">
          <cell r="A1629" t="str">
            <v>772260138124U</v>
          </cell>
          <cell r="B1629">
            <v>10</v>
          </cell>
          <cell r="C1629" t="str">
            <v>10465 Jelger Andre Beheerder speelvoorzieningen</v>
          </cell>
          <cell r="D1629">
            <v>10465</v>
          </cell>
          <cell r="E1629" t="str">
            <v>Jelger Andre Beheerder speelvoorzieningen</v>
          </cell>
        </row>
        <row r="1630">
          <cell r="A1630" t="str">
            <v>772260175000U</v>
          </cell>
          <cell r="B1630">
            <v>10</v>
          </cell>
          <cell r="C1630" t="str">
            <v>10190 Afschrijvingen, Stelposten, Verrekeningen, Tegenbk</v>
          </cell>
          <cell r="D1630">
            <v>10190</v>
          </cell>
          <cell r="E1630" t="str">
            <v>Afschrijvingen, Stelposten, Verrekeningen, Tegenbk</v>
          </cell>
        </row>
        <row r="1631">
          <cell r="A1631" t="str">
            <v>772320011001U</v>
          </cell>
          <cell r="B1631">
            <v>10</v>
          </cell>
          <cell r="C1631" t="str">
            <v>10203 Jeanet Meesen Financieel beheer</v>
          </cell>
          <cell r="D1631">
            <v>10203</v>
          </cell>
          <cell r="E1631" t="str">
            <v>Jeanet Meesen Financieel beheer</v>
          </cell>
        </row>
        <row r="1632">
          <cell r="A1632" t="str">
            <v>772360038011U</v>
          </cell>
          <cell r="B1632">
            <v>10</v>
          </cell>
          <cell r="C1632" t="str">
            <v>10246 Gerrit Woltjer Financieel beheer</v>
          </cell>
          <cell r="D1632">
            <v>10246</v>
          </cell>
          <cell r="E1632" t="str">
            <v>Gerrit Woltjer Financieel beheer</v>
          </cell>
        </row>
        <row r="1633">
          <cell r="A1633" t="str">
            <v>772911332020U</v>
          </cell>
          <cell r="B1633">
            <v>10</v>
          </cell>
          <cell r="C1633" t="str">
            <v>10428 Esther Rip Specialist riolering en water</v>
          </cell>
          <cell r="D1633">
            <v>10428</v>
          </cell>
          <cell r="E1633" t="str">
            <v>Esther Rip Specialist riolering en water</v>
          </cell>
        </row>
        <row r="1634">
          <cell r="A1634" t="str">
            <v>772911335100U</v>
          </cell>
          <cell r="B1634">
            <v>10</v>
          </cell>
          <cell r="C1634" t="str">
            <v>10428 Esther Rip Specialist riolering en water</v>
          </cell>
          <cell r="D1634">
            <v>10428</v>
          </cell>
          <cell r="E1634" t="str">
            <v>Esther Rip Specialist riolering en water</v>
          </cell>
        </row>
        <row r="1635">
          <cell r="A1635" t="str">
            <v>772911338124U</v>
          </cell>
          <cell r="B1635">
            <v>10</v>
          </cell>
          <cell r="C1635" t="str">
            <v>10428 Esther Rip Specialist riolering en water</v>
          </cell>
          <cell r="D1635">
            <v>10428</v>
          </cell>
          <cell r="E1635" t="str">
            <v>Esther Rip Specialist riolering en water</v>
          </cell>
        </row>
        <row r="1636">
          <cell r="A1636" t="str">
            <v>7890199999I</v>
          </cell>
          <cell r="B1636">
            <v>10</v>
          </cell>
          <cell r="C1636" t="str">
            <v>10190 Afschrijvingen, Stelposten, Verrekeningen, Tegenbk</v>
          </cell>
          <cell r="D1636">
            <v>10190</v>
          </cell>
          <cell r="E1636" t="str">
            <v>Afschrijvingen, Stelposten, Verrekeningen, Tegenbk</v>
          </cell>
        </row>
        <row r="1637">
          <cell r="A1637" t="str">
            <v>7890199999U</v>
          </cell>
          <cell r="B1637">
            <v>10</v>
          </cell>
          <cell r="C1637" t="str">
            <v>10190 Afschrijvingen, Stelposten, Verrekeningen, Tegenbk</v>
          </cell>
          <cell r="D1637">
            <v>10190</v>
          </cell>
          <cell r="E1637" t="str">
            <v>Afschrijvingen, Stelposten, Verrekeningen, Tegenbk</v>
          </cell>
        </row>
        <row r="1638">
          <cell r="A1638" t="str">
            <v>7890299999I</v>
          </cell>
          <cell r="B1638">
            <v>10</v>
          </cell>
          <cell r="C1638" t="str">
            <v>10190 Afschrijvingen, Stelposten, Verrekeningen, Tegenbk</v>
          </cell>
          <cell r="D1638">
            <v>10190</v>
          </cell>
          <cell r="E1638" t="str">
            <v>Afschrijvingen, Stelposten, Verrekeningen, Tegenbk</v>
          </cell>
        </row>
        <row r="1639">
          <cell r="A1639" t="str">
            <v>7890299999U</v>
          </cell>
          <cell r="B1639">
            <v>10</v>
          </cell>
          <cell r="C1639" t="str">
            <v>10190 Afschrijvingen, Stelposten, Verrekeningen, Tegenbk</v>
          </cell>
          <cell r="D1639">
            <v>10190</v>
          </cell>
          <cell r="E1639" t="str">
            <v>Afschrijvingen, Stelposten, Verrekeningen, Tegenbk</v>
          </cell>
        </row>
        <row r="1640">
          <cell r="A1640" t="str">
            <v>7890499999I</v>
          </cell>
          <cell r="B1640">
            <v>10</v>
          </cell>
          <cell r="C1640" t="str">
            <v>10190 Afschrijvingen, Stelposten, Verrekeningen, Tegenbk</v>
          </cell>
          <cell r="D1640">
            <v>10190</v>
          </cell>
          <cell r="E1640" t="str">
            <v>Afschrijvingen, Stelposten, Verrekeningen, Tegenbk</v>
          </cell>
        </row>
        <row r="1641">
          <cell r="A1641" t="str">
            <v>7890499999U</v>
          </cell>
          <cell r="B1641">
            <v>10</v>
          </cell>
          <cell r="C1641" t="str">
            <v>10190 Afschrijvingen, Stelposten, Verrekeningen, Tegenbk</v>
          </cell>
          <cell r="D1641">
            <v>10190</v>
          </cell>
          <cell r="E1641" t="str">
            <v>Afschrijvingen, Stelposten, Verrekeningen, Tegenbk</v>
          </cell>
        </row>
        <row r="1642">
          <cell r="A1642" t="str">
            <v>7891099999I</v>
          </cell>
          <cell r="B1642">
            <v>10</v>
          </cell>
          <cell r="C1642" t="str">
            <v>10190 Afschrijvingen, Stelposten, Verrekeningen, Tegenbk</v>
          </cell>
          <cell r="D1642">
            <v>10190</v>
          </cell>
          <cell r="E1642" t="str">
            <v>Afschrijvingen, Stelposten, Verrekeningen, Tegenbk</v>
          </cell>
        </row>
        <row r="1643">
          <cell r="A1643" t="str">
            <v>7891099999U</v>
          </cell>
          <cell r="B1643">
            <v>10</v>
          </cell>
          <cell r="C1643" t="str">
            <v>10190 Afschrijvingen, Stelposten, Verrekeningen, Tegenbk</v>
          </cell>
          <cell r="D1643">
            <v>10190</v>
          </cell>
          <cell r="E1643" t="str">
            <v>Afschrijvingen, Stelposten, Verrekeningen, Tegenbk</v>
          </cell>
        </row>
        <row r="1644">
          <cell r="A1644" t="str">
            <v>7891199999I</v>
          </cell>
          <cell r="B1644">
            <v>10</v>
          </cell>
          <cell r="C1644" t="str">
            <v>10190 Afschrijvingen, Stelposten, Verrekeningen, Tegenbk</v>
          </cell>
          <cell r="D1644">
            <v>10190</v>
          </cell>
          <cell r="E1644" t="str">
            <v>Afschrijvingen, Stelposten, Verrekeningen, Tegenbk</v>
          </cell>
        </row>
        <row r="1645">
          <cell r="A1645" t="str">
            <v>7891199999U</v>
          </cell>
          <cell r="B1645">
            <v>10</v>
          </cell>
          <cell r="C1645" t="str">
            <v>10190 Afschrijvingen, Stelposten, Verrekeningen, Tegenbk</v>
          </cell>
          <cell r="D1645">
            <v>10190</v>
          </cell>
          <cell r="E1645" t="str">
            <v>Afschrijvingen, Stelposten, Verrekeningen, Tegenbk</v>
          </cell>
        </row>
        <row r="1646">
          <cell r="A1646" t="str">
            <v>7891399999I</v>
          </cell>
          <cell r="B1646">
            <v>10</v>
          </cell>
          <cell r="C1646" t="str">
            <v>10190 Afschrijvingen, Stelposten, Verrekeningen, Tegenbk</v>
          </cell>
          <cell r="D1646">
            <v>10190</v>
          </cell>
          <cell r="E1646" t="str">
            <v>Afschrijvingen, Stelposten, Verrekeningen, Tegenbk</v>
          </cell>
        </row>
        <row r="1647">
          <cell r="A1647" t="str">
            <v>7891399999U</v>
          </cell>
          <cell r="B1647">
            <v>10</v>
          </cell>
          <cell r="C1647" t="str">
            <v>10190 Afschrijvingen, Stelposten, Verrekeningen, Tegenbk</v>
          </cell>
          <cell r="D1647">
            <v>10190</v>
          </cell>
          <cell r="E1647" t="str">
            <v>Afschrijvingen, Stelposten, Verrekeningen, Tegenbk</v>
          </cell>
        </row>
        <row r="1648">
          <cell r="A1648" t="str">
            <v>7891499999I</v>
          </cell>
          <cell r="B1648">
            <v>10</v>
          </cell>
          <cell r="C1648" t="str">
            <v>10190 Afschrijvingen, Stelposten, Verrekeningen, Tegenbk</v>
          </cell>
          <cell r="D1648">
            <v>10190</v>
          </cell>
          <cell r="E1648" t="str">
            <v>Afschrijvingen, Stelposten, Verrekeningen, Tegenbk</v>
          </cell>
        </row>
        <row r="1649">
          <cell r="A1649" t="str">
            <v>7891499999U</v>
          </cell>
          <cell r="B1649">
            <v>10</v>
          </cell>
          <cell r="C1649" t="str">
            <v>10190 Afschrijvingen, Stelposten, Verrekeningen, Tegenbk</v>
          </cell>
          <cell r="D1649">
            <v>10190</v>
          </cell>
          <cell r="E1649" t="str">
            <v>Afschrijvingen, Stelposten, Verrekeningen, Tegenbk</v>
          </cell>
        </row>
        <row r="1650">
          <cell r="A1650" t="str">
            <v>7891699999I</v>
          </cell>
          <cell r="B1650">
            <v>10</v>
          </cell>
          <cell r="C1650" t="str">
            <v>10190 Afschrijvingen, Stelposten, Verrekeningen, Tegenbk</v>
          </cell>
          <cell r="D1650">
            <v>10190</v>
          </cell>
          <cell r="E1650" t="str">
            <v>Afschrijvingen, Stelposten, Verrekeningen, Tegenbk</v>
          </cell>
        </row>
        <row r="1651">
          <cell r="A1651" t="str">
            <v>7891699999U</v>
          </cell>
          <cell r="B1651">
            <v>10</v>
          </cell>
          <cell r="C1651" t="str">
            <v>10190 Afschrijvingen, Stelposten, Verrekeningen, Tegenbk</v>
          </cell>
          <cell r="D1651">
            <v>10190</v>
          </cell>
          <cell r="E1651" t="str">
            <v>Afschrijvingen, Stelposten, Verrekeningen, Tegenbk</v>
          </cell>
        </row>
        <row r="1652">
          <cell r="A1652" t="str">
            <v>7891799999I</v>
          </cell>
          <cell r="B1652">
            <v>10</v>
          </cell>
          <cell r="C1652" t="str">
            <v>10190 Afschrijvingen, Stelposten, Verrekeningen, Tegenbk</v>
          </cell>
          <cell r="D1652">
            <v>10190</v>
          </cell>
          <cell r="E1652" t="str">
            <v>Afschrijvingen, Stelposten, Verrekeningen, Tegenbk</v>
          </cell>
        </row>
        <row r="1653">
          <cell r="A1653" t="str">
            <v>7891799999U</v>
          </cell>
          <cell r="B1653">
            <v>10</v>
          </cell>
          <cell r="C1653" t="str">
            <v>10190 Afschrijvingen, Stelposten, Verrekeningen, Tegenbk</v>
          </cell>
          <cell r="D1653">
            <v>10190</v>
          </cell>
          <cell r="E1653" t="str">
            <v>Afschrijvingen, Stelposten, Verrekeningen, Tegenbk</v>
          </cell>
        </row>
        <row r="1654">
          <cell r="A1654" t="str">
            <v>7891999999I</v>
          </cell>
          <cell r="B1654">
            <v>10</v>
          </cell>
          <cell r="C1654" t="str">
            <v>10190 Afschrijvingen, Stelposten, Verrekeningen, Tegenbk</v>
          </cell>
          <cell r="D1654">
            <v>10190</v>
          </cell>
          <cell r="E1654" t="str">
            <v>Afschrijvingen, Stelposten, Verrekeningen, Tegenbk</v>
          </cell>
        </row>
        <row r="1655">
          <cell r="A1655" t="str">
            <v>7891999999U</v>
          </cell>
          <cell r="B1655">
            <v>10</v>
          </cell>
          <cell r="C1655" t="str">
            <v>10190 Afschrijvingen, Stelposten, Verrekeningen, Tegenbk</v>
          </cell>
          <cell r="D1655">
            <v>10190</v>
          </cell>
          <cell r="E1655" t="str">
            <v>Afschrijvingen, Stelposten, Verrekeningen, Tegenbk</v>
          </cell>
        </row>
        <row r="1656">
          <cell r="A1656" t="str">
            <v>7892199999I</v>
          </cell>
          <cell r="B1656">
            <v>10</v>
          </cell>
          <cell r="C1656" t="str">
            <v>10190 Afschrijvingen, Stelposten, Verrekeningen, Tegenbk</v>
          </cell>
          <cell r="D1656">
            <v>10190</v>
          </cell>
          <cell r="E1656" t="str">
            <v>Afschrijvingen, Stelposten, Verrekeningen, Tegenbk</v>
          </cell>
        </row>
        <row r="1657">
          <cell r="A1657" t="str">
            <v>7892199999U</v>
          </cell>
          <cell r="B1657">
            <v>10</v>
          </cell>
          <cell r="C1657" t="str">
            <v>10190 Afschrijvingen, Stelposten, Verrekeningen, Tegenbk</v>
          </cell>
          <cell r="D1657">
            <v>10190</v>
          </cell>
          <cell r="E1657" t="str">
            <v>Afschrijvingen, Stelposten, Verrekeningen, Tegenbk</v>
          </cell>
        </row>
        <row r="1658">
          <cell r="A1658" t="str">
            <v>7892399999I</v>
          </cell>
          <cell r="B1658">
            <v>10</v>
          </cell>
          <cell r="C1658" t="str">
            <v>10190 Afschrijvingen, Stelposten, Verrekeningen, Tegenbk</v>
          </cell>
          <cell r="D1658">
            <v>10190</v>
          </cell>
          <cell r="E1658" t="str">
            <v>Afschrijvingen, Stelposten, Verrekeningen, Tegenbk</v>
          </cell>
        </row>
        <row r="1659">
          <cell r="A1659" t="str">
            <v>7892399999U</v>
          </cell>
          <cell r="B1659">
            <v>10</v>
          </cell>
          <cell r="C1659" t="str">
            <v>10190 Afschrijvingen, Stelposten, Verrekeningen, Tegenbk</v>
          </cell>
          <cell r="D1659">
            <v>10190</v>
          </cell>
          <cell r="E1659" t="str">
            <v>Afschrijvingen, Stelposten, Verrekeningen, Tegenbk</v>
          </cell>
        </row>
        <row r="1660">
          <cell r="A1660" t="str">
            <v>7892499999I</v>
          </cell>
          <cell r="B1660">
            <v>10</v>
          </cell>
          <cell r="C1660" t="str">
            <v>10190 Afschrijvingen, Stelposten, Verrekeningen, Tegenbk</v>
          </cell>
          <cell r="D1660">
            <v>10190</v>
          </cell>
          <cell r="E1660" t="str">
            <v>Afschrijvingen, Stelposten, Verrekeningen, Tegenbk</v>
          </cell>
        </row>
        <row r="1661">
          <cell r="A1661" t="str">
            <v>7892499999U</v>
          </cell>
          <cell r="B1661">
            <v>10</v>
          </cell>
          <cell r="C1661" t="str">
            <v>10190 Afschrijvingen, Stelposten, Verrekeningen, Tegenbk</v>
          </cell>
          <cell r="D1661">
            <v>10190</v>
          </cell>
          <cell r="E1661" t="str">
            <v>Afschrijvingen, Stelposten, Verrekeningen, Tegenbk</v>
          </cell>
        </row>
        <row r="1662">
          <cell r="A1662" t="str">
            <v>7894099999I</v>
          </cell>
          <cell r="B1662">
            <v>10</v>
          </cell>
          <cell r="C1662" t="str">
            <v>10190 Afschrijvingen, Stelposten, Verrekeningen, Tegenbk</v>
          </cell>
          <cell r="D1662">
            <v>10190</v>
          </cell>
          <cell r="E1662" t="str">
            <v>Afschrijvingen, Stelposten, Verrekeningen, Tegenbk</v>
          </cell>
        </row>
        <row r="1663">
          <cell r="A1663" t="str">
            <v>7894099999U</v>
          </cell>
          <cell r="B1663">
            <v>10</v>
          </cell>
          <cell r="C1663" t="str">
            <v>10190 Afschrijvingen, Stelposten, Verrekeningen, Tegenbk</v>
          </cell>
          <cell r="D1663">
            <v>10190</v>
          </cell>
          <cell r="E1663" t="str">
            <v>Afschrijvingen, Stelposten, Verrekeningen, Tegenbk</v>
          </cell>
        </row>
        <row r="1664">
          <cell r="A1664" t="str">
            <v>7894199999I</v>
          </cell>
          <cell r="B1664">
            <v>10</v>
          </cell>
          <cell r="C1664" t="str">
            <v>10190 Afschrijvingen, Stelposten, Verrekeningen, Tegenbk</v>
          </cell>
          <cell r="D1664">
            <v>10190</v>
          </cell>
          <cell r="E1664" t="str">
            <v>Afschrijvingen, Stelposten, Verrekeningen, Tegenbk</v>
          </cell>
        </row>
        <row r="1665">
          <cell r="A1665" t="str">
            <v>7894199999U</v>
          </cell>
          <cell r="B1665">
            <v>10</v>
          </cell>
          <cell r="C1665" t="str">
            <v>10190 Afschrijvingen, Stelposten, Verrekeningen, Tegenbk</v>
          </cell>
          <cell r="D1665">
            <v>10190</v>
          </cell>
          <cell r="E1665" t="str">
            <v>Afschrijvingen, Stelposten, Verrekeningen, Tegenbk</v>
          </cell>
        </row>
        <row r="1666">
          <cell r="A1666" t="str">
            <v>7894299999I</v>
          </cell>
          <cell r="B1666">
            <v>10</v>
          </cell>
          <cell r="C1666" t="str">
            <v>10190 Afschrijvingen, Stelposten, Verrekeningen, Tegenbk</v>
          </cell>
          <cell r="D1666">
            <v>10190</v>
          </cell>
          <cell r="E1666" t="str">
            <v>Afschrijvingen, Stelposten, Verrekeningen, Tegenbk</v>
          </cell>
        </row>
        <row r="1667">
          <cell r="A1667" t="str">
            <v>7894299999U</v>
          </cell>
          <cell r="B1667">
            <v>10</v>
          </cell>
          <cell r="C1667" t="str">
            <v>10190 Afschrijvingen, Stelposten, Verrekeningen, Tegenbk</v>
          </cell>
          <cell r="D1667">
            <v>10190</v>
          </cell>
          <cell r="E1667" t="str">
            <v>Afschrijvingen, Stelposten, Verrekeningen, Tegenbk</v>
          </cell>
        </row>
        <row r="1668">
          <cell r="A1668" t="str">
            <v>7894499999I</v>
          </cell>
          <cell r="B1668">
            <v>10</v>
          </cell>
          <cell r="C1668" t="str">
            <v>10190 Afschrijvingen, Stelposten, Verrekeningen, Tegenbk</v>
          </cell>
          <cell r="D1668">
            <v>10190</v>
          </cell>
          <cell r="E1668" t="str">
            <v>Afschrijvingen, Stelposten, Verrekeningen, Tegenbk</v>
          </cell>
        </row>
        <row r="1669">
          <cell r="A1669" t="str">
            <v>7894499999U</v>
          </cell>
          <cell r="B1669">
            <v>10</v>
          </cell>
          <cell r="C1669" t="str">
            <v>10190 Afschrijvingen, Stelposten, Verrekeningen, Tegenbk</v>
          </cell>
          <cell r="D1669">
            <v>10190</v>
          </cell>
          <cell r="E1669" t="str">
            <v>Afschrijvingen, Stelposten, Verrekeningen, Tegenbk</v>
          </cell>
        </row>
        <row r="1670">
          <cell r="A1670" t="str">
            <v>7894599999I</v>
          </cell>
          <cell r="B1670">
            <v>10</v>
          </cell>
          <cell r="C1670" t="str">
            <v>10190 Afschrijvingen, Stelposten, Verrekeningen, Tegenbk</v>
          </cell>
          <cell r="D1670">
            <v>10190</v>
          </cell>
          <cell r="E1670" t="str">
            <v>Afschrijvingen, Stelposten, Verrekeningen, Tegenbk</v>
          </cell>
        </row>
        <row r="1671">
          <cell r="A1671" t="str">
            <v>7894599999U</v>
          </cell>
          <cell r="B1671">
            <v>10</v>
          </cell>
          <cell r="C1671" t="str">
            <v>10190 Afschrijvingen, Stelposten, Verrekeningen, Tegenbk</v>
          </cell>
          <cell r="D1671">
            <v>10190</v>
          </cell>
          <cell r="E1671" t="str">
            <v>Afschrijvingen, Stelposten, Verrekeningen, Tegenbk</v>
          </cell>
        </row>
        <row r="1672">
          <cell r="A1672" t="str">
            <v>7894699999I</v>
          </cell>
          <cell r="B1672">
            <v>10</v>
          </cell>
          <cell r="C1672" t="str">
            <v>10190 Afschrijvingen, Stelposten, Verrekeningen, Tegenbk</v>
          </cell>
          <cell r="D1672">
            <v>10190</v>
          </cell>
          <cell r="E1672" t="str">
            <v>Afschrijvingen, Stelposten, Verrekeningen, Tegenbk</v>
          </cell>
        </row>
        <row r="1673">
          <cell r="A1673" t="str">
            <v>7894699999U</v>
          </cell>
          <cell r="B1673">
            <v>10</v>
          </cell>
          <cell r="C1673" t="str">
            <v>10190 Afschrijvingen, Stelposten, Verrekeningen, Tegenbk</v>
          </cell>
          <cell r="D1673">
            <v>10190</v>
          </cell>
          <cell r="E1673" t="str">
            <v>Afschrijvingen, Stelposten, Verrekeningen, Tegenbk</v>
          </cell>
        </row>
        <row r="1674">
          <cell r="A1674" t="str">
            <v>7894899999I</v>
          </cell>
          <cell r="B1674">
            <v>10</v>
          </cell>
          <cell r="C1674" t="str">
            <v>10190 Afschrijvingen, Stelposten, Verrekeningen, Tegenbk</v>
          </cell>
          <cell r="D1674">
            <v>10190</v>
          </cell>
          <cell r="E1674" t="str">
            <v>Afschrijvingen, Stelposten, Verrekeningen, Tegenbk</v>
          </cell>
        </row>
        <row r="1675">
          <cell r="A1675" t="str">
            <v>7894899999U</v>
          </cell>
          <cell r="B1675">
            <v>10</v>
          </cell>
          <cell r="C1675" t="str">
            <v>10190 Afschrijvingen, Stelposten, Verrekeningen, Tegenbk</v>
          </cell>
          <cell r="D1675">
            <v>10190</v>
          </cell>
          <cell r="E1675" t="str">
            <v>Afschrijvingen, Stelposten, Verrekeningen, Tegenbk</v>
          </cell>
        </row>
        <row r="1676">
          <cell r="A1676" t="str">
            <v>7895199999I</v>
          </cell>
          <cell r="B1676">
            <v>10</v>
          </cell>
          <cell r="C1676" t="str">
            <v>10190 Afschrijvingen, Stelposten, Verrekeningen, Tegenbk</v>
          </cell>
          <cell r="D1676">
            <v>10190</v>
          </cell>
          <cell r="E1676" t="str">
            <v>Afschrijvingen, Stelposten, Verrekeningen, Tegenbk</v>
          </cell>
        </row>
        <row r="1677">
          <cell r="A1677" t="str">
            <v>7895199999U</v>
          </cell>
          <cell r="B1677">
            <v>10</v>
          </cell>
          <cell r="C1677" t="str">
            <v>10190 Afschrijvingen, Stelposten, Verrekeningen, Tegenbk</v>
          </cell>
          <cell r="D1677">
            <v>10190</v>
          </cell>
          <cell r="E1677" t="str">
            <v>Afschrijvingen, Stelposten, Verrekeningen, Tegenbk</v>
          </cell>
        </row>
        <row r="1678">
          <cell r="A1678" t="str">
            <v>7901299999U</v>
          </cell>
          <cell r="B1678">
            <v>10</v>
          </cell>
          <cell r="C1678" t="str">
            <v>10190 Afschrijvingen, Stelposten, Verrekeningen, Tegenbk</v>
          </cell>
          <cell r="D1678">
            <v>10190</v>
          </cell>
          <cell r="E1678" t="str">
            <v>Afschrijvingen, Stelposten, Verrekeningen, Tegenbk</v>
          </cell>
        </row>
        <row r="1679">
          <cell r="A1679" t="str">
            <v>7911199999U</v>
          </cell>
          <cell r="B1679">
            <v>10</v>
          </cell>
          <cell r="C1679" t="str">
            <v>10190 Afschrijvingen, Stelposten, Verrekeningen, Tegenbk</v>
          </cell>
          <cell r="D1679">
            <v>10190</v>
          </cell>
          <cell r="E1679" t="str">
            <v>Afschrijvingen, Stelposten, Verrekeningen, Tegenbk</v>
          </cell>
        </row>
        <row r="1680">
          <cell r="A1680" t="str">
            <v>7911299999U</v>
          </cell>
          <cell r="B1680">
            <v>10</v>
          </cell>
          <cell r="C1680" t="str">
            <v>10190 Afschrijvingen, Stelposten, Verrekeningen, Tegenbk</v>
          </cell>
          <cell r="D1680">
            <v>10190</v>
          </cell>
          <cell r="E1680" t="str">
            <v>Afschrijvingen, Stelposten, Verrekeningen, Tegenbk</v>
          </cell>
        </row>
        <row r="1681">
          <cell r="A1681" t="str">
            <v>7911499999U</v>
          </cell>
          <cell r="B1681">
            <v>10</v>
          </cell>
          <cell r="C1681" t="str">
            <v>10190 Afschrijvingen, Stelposten, Verrekeningen, Tegenbk</v>
          </cell>
          <cell r="D1681">
            <v>10190</v>
          </cell>
          <cell r="E1681" t="str">
            <v>Afschrijvingen, Stelposten, Verrekeningen, Tegenbk</v>
          </cell>
        </row>
        <row r="1682">
          <cell r="A1682" t="str">
            <v>9200175000I</v>
          </cell>
          <cell r="B1682">
            <v>10</v>
          </cell>
          <cell r="C1682" t="str">
            <v>10190 Afschrijvingen, Stelposten, Verrekeningen, Tegenbk</v>
          </cell>
          <cell r="D1682">
            <v>10190</v>
          </cell>
          <cell r="E1682" t="str">
            <v>Afschrijvingen, Stelposten, Verrekeningen, Tegenbk</v>
          </cell>
        </row>
        <row r="1683">
          <cell r="A1683" t="str">
            <v>9200175000U</v>
          </cell>
          <cell r="B1683">
            <v>10</v>
          </cell>
          <cell r="C1683" t="str">
            <v>10190 Afschrijvingen, Stelposten, Verrekeningen, Tegenbk</v>
          </cell>
          <cell r="D1683">
            <v>10190</v>
          </cell>
          <cell r="E1683" t="str">
            <v>Afschrijvingen, Stelposten, Verrekeningen, Tegenbk</v>
          </cell>
        </row>
        <row r="1684">
          <cell r="A1684" t="str">
            <v>9200275000I</v>
          </cell>
          <cell r="B1684">
            <v>10</v>
          </cell>
          <cell r="C1684" t="str">
            <v>10190 Afschrijvingen, Stelposten, Verrekeningen, Tegenbk</v>
          </cell>
          <cell r="D1684">
            <v>10190</v>
          </cell>
          <cell r="E1684" t="str">
            <v>Afschrijvingen, Stelposten, Verrekeningen, Tegenbk</v>
          </cell>
        </row>
        <row r="1685">
          <cell r="A1685" t="str">
            <v>9200275000U</v>
          </cell>
          <cell r="B1685">
            <v>10</v>
          </cell>
          <cell r="C1685" t="str">
            <v>10190 Afschrijvingen, Stelposten, Verrekeningen, Tegenbk</v>
          </cell>
          <cell r="D1685">
            <v>10190</v>
          </cell>
          <cell r="E1685" t="str">
            <v>Afschrijvingen, Stelposten, Verrekeningen, Tegenbk</v>
          </cell>
        </row>
        <row r="1686">
          <cell r="A1686" t="str">
            <v>9299199999I</v>
          </cell>
          <cell r="B1686">
            <v>10</v>
          </cell>
          <cell r="C1686" t="str">
            <v>10190 Afschrijvingen, Stelposten, Verrekeningen, Tegenbk</v>
          </cell>
          <cell r="D1686">
            <v>10190</v>
          </cell>
          <cell r="E1686" t="str">
            <v>Afschrijvingen, Stelposten, Verrekeningen, Tegenbk</v>
          </cell>
        </row>
        <row r="1687">
          <cell r="A1687" t="str">
            <v>9299199999U</v>
          </cell>
          <cell r="B1687">
            <v>10</v>
          </cell>
          <cell r="C1687" t="str">
            <v>10190 Afschrijvingen, Stelposten, Verrekeningen, Tegenbk</v>
          </cell>
          <cell r="D1687">
            <v>10190</v>
          </cell>
          <cell r="E1687" t="str">
            <v>Afschrijvingen, Stelposten, Verrekeningen, Tegenbk</v>
          </cell>
        </row>
        <row r="1688">
          <cell r="A1688" t="str">
            <v>9910171101I</v>
          </cell>
          <cell r="B1688">
            <v>10</v>
          </cell>
          <cell r="C1688" t="str">
            <v>10203 Jeanet Meesen Financieel beheer</v>
          </cell>
          <cell r="D1688">
            <v>10203</v>
          </cell>
          <cell r="E1688" t="str">
            <v>Jeanet Meesen Financieel beheer</v>
          </cell>
        </row>
        <row r="1689">
          <cell r="A1689" t="str">
            <v>9910171101U</v>
          </cell>
          <cell r="B1689">
            <v>10</v>
          </cell>
          <cell r="C1689" t="str">
            <v>10203 Jeanet Meesen Financieel beheer</v>
          </cell>
          <cell r="D1689">
            <v>10203</v>
          </cell>
          <cell r="E1689" t="str">
            <v>Jeanet Meesen Financieel beheer</v>
          </cell>
        </row>
        <row r="1690">
          <cell r="A1690" t="str">
            <v>9910271102I</v>
          </cell>
          <cell r="B1690">
            <v>10</v>
          </cell>
          <cell r="C1690" t="str">
            <v>10203 Jeanet Meesen Financieel beheer</v>
          </cell>
          <cell r="D1690">
            <v>10203</v>
          </cell>
          <cell r="E1690" t="str">
            <v>Jeanet Meesen Financieel beheer</v>
          </cell>
        </row>
        <row r="1691">
          <cell r="A1691" t="str">
            <v>9910271102U</v>
          </cell>
          <cell r="B1691">
            <v>10</v>
          </cell>
          <cell r="C1691" t="str">
            <v>10203 Jeanet Meesen Financieel beheer</v>
          </cell>
          <cell r="D1691">
            <v>10203</v>
          </cell>
          <cell r="E1691" t="str">
            <v>Jeanet Meesen Financieel beheer</v>
          </cell>
        </row>
        <row r="1692">
          <cell r="A1692" t="str">
            <v>9910371103I</v>
          </cell>
          <cell r="B1692">
            <v>10</v>
          </cell>
          <cell r="C1692" t="str">
            <v>10203 Jeanet Meesen Financieel beheer</v>
          </cell>
          <cell r="D1692">
            <v>10203</v>
          </cell>
          <cell r="E1692" t="str">
            <v>Jeanet Meesen Financieel beheer</v>
          </cell>
        </row>
        <row r="1693">
          <cell r="A1693" t="str">
            <v>9910371103U</v>
          </cell>
          <cell r="B1693">
            <v>10</v>
          </cell>
          <cell r="C1693" t="str">
            <v>10203 Jeanet Meesen Financieel beheer</v>
          </cell>
          <cell r="D1693">
            <v>10203</v>
          </cell>
          <cell r="E1693" t="str">
            <v>Jeanet Meesen Financieel beheer</v>
          </cell>
        </row>
        <row r="1694">
          <cell r="A1694" t="str">
            <v>9910571105I</v>
          </cell>
          <cell r="B1694">
            <v>10</v>
          </cell>
          <cell r="C1694" t="str">
            <v>10203 Jeanet Meesen Financieel beheer</v>
          </cell>
          <cell r="D1694">
            <v>10203</v>
          </cell>
          <cell r="E1694" t="str">
            <v>Jeanet Meesen Financieel beheer</v>
          </cell>
        </row>
        <row r="1695">
          <cell r="A1695" t="str">
            <v>9910571105U</v>
          </cell>
          <cell r="B1695">
            <v>10</v>
          </cell>
          <cell r="C1695" t="str">
            <v>10203 Jeanet Meesen Financieel beheer</v>
          </cell>
          <cell r="D1695">
            <v>10203</v>
          </cell>
          <cell r="E1695" t="str">
            <v>Jeanet Meesen Financieel beheer</v>
          </cell>
        </row>
        <row r="1696">
          <cell r="A1696" t="str">
            <v>9910671106I</v>
          </cell>
          <cell r="B1696">
            <v>10</v>
          </cell>
          <cell r="C1696" t="str">
            <v>10203 Jeanet Meesen Financieel beheer</v>
          </cell>
          <cell r="D1696">
            <v>10203</v>
          </cell>
          <cell r="E1696" t="str">
            <v>Jeanet Meesen Financieel beheer</v>
          </cell>
        </row>
        <row r="1697">
          <cell r="A1697" t="str">
            <v>9910671106U</v>
          </cell>
          <cell r="B1697">
            <v>10</v>
          </cell>
          <cell r="C1697" t="str">
            <v>10203 Jeanet Meesen Financieel beheer</v>
          </cell>
          <cell r="D1697">
            <v>10203</v>
          </cell>
          <cell r="E1697" t="str">
            <v>Jeanet Meesen Financieel beheer</v>
          </cell>
        </row>
        <row r="1698">
          <cell r="A1698" t="str">
            <v>9910771107I</v>
          </cell>
          <cell r="B1698">
            <v>10</v>
          </cell>
          <cell r="C1698" t="str">
            <v>10203 Jeanet Meesen Financieel beheer</v>
          </cell>
          <cell r="D1698">
            <v>10203</v>
          </cell>
          <cell r="E1698" t="str">
            <v>Jeanet Meesen Financieel beheer</v>
          </cell>
        </row>
        <row r="1699">
          <cell r="A1699" t="str">
            <v>9910771107U</v>
          </cell>
          <cell r="B1699">
            <v>10</v>
          </cell>
          <cell r="C1699" t="str">
            <v>10203 Jeanet Meesen Financieel beheer</v>
          </cell>
          <cell r="D1699">
            <v>10203</v>
          </cell>
          <cell r="E1699" t="str">
            <v>Jeanet Meesen Financieel beheer</v>
          </cell>
        </row>
        <row r="1700">
          <cell r="A1700" t="str">
            <v>9910871108I</v>
          </cell>
          <cell r="B1700">
            <v>10</v>
          </cell>
          <cell r="C1700" t="str">
            <v>10203 Jeanet Meesen Financieel beheer</v>
          </cell>
          <cell r="D1700">
            <v>10203</v>
          </cell>
          <cell r="E1700" t="str">
            <v>Jeanet Meesen Financieel beheer</v>
          </cell>
        </row>
        <row r="1701">
          <cell r="A1701" t="str">
            <v>9910871108U</v>
          </cell>
          <cell r="B1701">
            <v>10</v>
          </cell>
          <cell r="C1701" t="str">
            <v>10203 Jeanet Meesen Financieel beheer</v>
          </cell>
          <cell r="D1701">
            <v>10203</v>
          </cell>
          <cell r="E1701" t="str">
            <v>Jeanet Meesen Financieel beheer</v>
          </cell>
        </row>
        <row r="1702">
          <cell r="A1702" t="str">
            <v>9911471114I</v>
          </cell>
          <cell r="B1702">
            <v>10</v>
          </cell>
          <cell r="C1702" t="str">
            <v>10203 Jeanet Meesen Financieel beheer</v>
          </cell>
          <cell r="D1702">
            <v>10203</v>
          </cell>
          <cell r="E1702" t="str">
            <v>Jeanet Meesen Financieel beheer</v>
          </cell>
        </row>
        <row r="1703">
          <cell r="A1703" t="str">
            <v>9911471114U</v>
          </cell>
          <cell r="B1703">
            <v>10</v>
          </cell>
          <cell r="C1703" t="str">
            <v>10203 Jeanet Meesen Financieel beheer</v>
          </cell>
          <cell r="D1703">
            <v>10203</v>
          </cell>
          <cell r="E1703" t="str">
            <v>Jeanet Meesen Financieel beheer</v>
          </cell>
        </row>
        <row r="1704">
          <cell r="A1704" t="str">
            <v>9912871128I</v>
          </cell>
          <cell r="B1704">
            <v>10</v>
          </cell>
          <cell r="C1704" t="str">
            <v>10203 Jeanet Meesen Financieel beheer</v>
          </cell>
          <cell r="D1704">
            <v>10203</v>
          </cell>
          <cell r="E1704" t="str">
            <v>Jeanet Meesen Financieel beheer</v>
          </cell>
        </row>
        <row r="1705">
          <cell r="A1705" t="str">
            <v>9912871128U</v>
          </cell>
          <cell r="B1705">
            <v>10</v>
          </cell>
          <cell r="C1705" t="str">
            <v>10203 Jeanet Meesen Financieel beheer</v>
          </cell>
          <cell r="D1705">
            <v>10203</v>
          </cell>
          <cell r="E1705" t="str">
            <v>Jeanet Meesen Financieel beheer</v>
          </cell>
        </row>
        <row r="1706">
          <cell r="A1706" t="str">
            <v>9912971129I</v>
          </cell>
          <cell r="B1706">
            <v>10</v>
          </cell>
          <cell r="C1706" t="str">
            <v>10203 Jeanet Meesen Financieel beheer</v>
          </cell>
          <cell r="D1706">
            <v>10203</v>
          </cell>
          <cell r="E1706" t="str">
            <v>Jeanet Meesen Financieel beheer</v>
          </cell>
        </row>
        <row r="1707">
          <cell r="A1707" t="str">
            <v>9912971129U</v>
          </cell>
          <cell r="B1707">
            <v>10</v>
          </cell>
          <cell r="C1707" t="str">
            <v>10203 Jeanet Meesen Financieel beheer</v>
          </cell>
          <cell r="D1707">
            <v>10203</v>
          </cell>
          <cell r="E1707" t="str">
            <v>Jeanet Meesen Financieel beheer</v>
          </cell>
        </row>
        <row r="1708">
          <cell r="A1708" t="str">
            <v>9913071130I</v>
          </cell>
          <cell r="B1708">
            <v>10</v>
          </cell>
          <cell r="C1708" t="str">
            <v>10203 Jeanet Meesen Financieel beheer</v>
          </cell>
          <cell r="D1708">
            <v>10203</v>
          </cell>
          <cell r="E1708" t="str">
            <v>Jeanet Meesen Financieel beheer</v>
          </cell>
        </row>
        <row r="1709">
          <cell r="A1709" t="str">
            <v>9913071130U</v>
          </cell>
          <cell r="B1709">
            <v>10</v>
          </cell>
          <cell r="C1709" t="str">
            <v>10203 Jeanet Meesen Financieel beheer</v>
          </cell>
          <cell r="D1709">
            <v>10203</v>
          </cell>
          <cell r="E1709" t="str">
            <v>Jeanet Meesen Financieel beheer</v>
          </cell>
        </row>
        <row r="1710">
          <cell r="A1710" t="str">
            <v>9913171131I</v>
          </cell>
          <cell r="B1710">
            <v>10</v>
          </cell>
          <cell r="C1710" t="str">
            <v>10203 Jeanet Meesen Financieel beheer</v>
          </cell>
          <cell r="D1710">
            <v>10203</v>
          </cell>
          <cell r="E1710" t="str">
            <v>Jeanet Meesen Financieel beheer</v>
          </cell>
        </row>
        <row r="1711">
          <cell r="A1711" t="str">
            <v>9913171131U</v>
          </cell>
          <cell r="B1711">
            <v>10</v>
          </cell>
          <cell r="C1711" t="str">
            <v>10203 Jeanet Meesen Financieel beheer</v>
          </cell>
          <cell r="D1711">
            <v>10203</v>
          </cell>
          <cell r="E1711" t="str">
            <v>Jeanet Meesen Financieel beheer</v>
          </cell>
        </row>
        <row r="1712">
          <cell r="A1712" t="str">
            <v>9913271132I</v>
          </cell>
          <cell r="B1712">
            <v>10</v>
          </cell>
          <cell r="C1712" t="str">
            <v>10203 Jeanet Meesen Financieel beheer</v>
          </cell>
          <cell r="D1712">
            <v>10203</v>
          </cell>
          <cell r="E1712" t="str">
            <v>Jeanet Meesen Financieel beheer</v>
          </cell>
        </row>
        <row r="1713">
          <cell r="A1713" t="str">
            <v>9913271132U</v>
          </cell>
          <cell r="B1713">
            <v>10</v>
          </cell>
          <cell r="C1713" t="str">
            <v>10203 Jeanet Meesen Financieel beheer</v>
          </cell>
          <cell r="D1713">
            <v>10203</v>
          </cell>
          <cell r="E1713" t="str">
            <v>Jeanet Meesen Financieel beheer</v>
          </cell>
        </row>
        <row r="1714">
          <cell r="A1714" t="str">
            <v>9913371133I</v>
          </cell>
          <cell r="B1714">
            <v>10</v>
          </cell>
          <cell r="C1714" t="str">
            <v>10203 Jeanet Meesen Financieel beheer</v>
          </cell>
          <cell r="D1714">
            <v>10203</v>
          </cell>
          <cell r="E1714" t="str">
            <v>Jeanet Meesen Financieel beheer</v>
          </cell>
        </row>
        <row r="1715">
          <cell r="A1715" t="str">
            <v>9913371133U</v>
          </cell>
          <cell r="B1715">
            <v>10</v>
          </cell>
          <cell r="C1715" t="str">
            <v>10203 Jeanet Meesen Financieel beheer</v>
          </cell>
          <cell r="D1715">
            <v>10203</v>
          </cell>
          <cell r="E1715" t="str">
            <v>Jeanet Meesen Financieel beheer</v>
          </cell>
        </row>
        <row r="1716">
          <cell r="A1716" t="str">
            <v>9917671176I</v>
          </cell>
          <cell r="B1716">
            <v>10</v>
          </cell>
          <cell r="C1716" t="str">
            <v>10203 Jeanet Meesen Financieel beheer</v>
          </cell>
          <cell r="D1716">
            <v>10203</v>
          </cell>
          <cell r="E1716" t="str">
            <v>Jeanet Meesen Financieel beheer</v>
          </cell>
        </row>
        <row r="1717">
          <cell r="A1717" t="str">
            <v>9917671176U</v>
          </cell>
          <cell r="B1717">
            <v>10</v>
          </cell>
          <cell r="C1717" t="str">
            <v>10203 Jeanet Meesen Financieel beheer</v>
          </cell>
          <cell r="D1717">
            <v>10203</v>
          </cell>
          <cell r="E1717" t="str">
            <v>Jeanet Meesen Financieel beheer</v>
          </cell>
        </row>
        <row r="1718">
          <cell r="A1718" t="str">
            <v>9919071190I</v>
          </cell>
          <cell r="B1718">
            <v>10</v>
          </cell>
          <cell r="C1718" t="str">
            <v>10203 Jeanet Meesen Financieel beheer</v>
          </cell>
          <cell r="D1718">
            <v>10203</v>
          </cell>
          <cell r="E1718" t="str">
            <v>Jeanet Meesen Financieel beheer</v>
          </cell>
        </row>
        <row r="1719">
          <cell r="A1719" t="str">
            <v>9919071190U</v>
          </cell>
          <cell r="B1719">
            <v>10</v>
          </cell>
          <cell r="C1719" t="str">
            <v>10203 Jeanet Meesen Financieel beheer</v>
          </cell>
          <cell r="D1719">
            <v>10203</v>
          </cell>
          <cell r="E1719" t="str">
            <v>Jeanet Meesen Financieel beheer</v>
          </cell>
        </row>
        <row r="1720">
          <cell r="A1720" t="str">
            <v>9919171191I</v>
          </cell>
          <cell r="B1720">
            <v>10</v>
          </cell>
          <cell r="C1720" t="str">
            <v>10203 Jeanet Meesen Financieel beheer</v>
          </cell>
          <cell r="D1720">
            <v>10203</v>
          </cell>
          <cell r="E1720" t="str">
            <v>Jeanet Meesen Financieel beheer</v>
          </cell>
        </row>
        <row r="1721">
          <cell r="A1721" t="str">
            <v>9919171191U</v>
          </cell>
          <cell r="B1721">
            <v>10</v>
          </cell>
          <cell r="C1721" t="str">
            <v>10203 Jeanet Meesen Financieel beheer</v>
          </cell>
          <cell r="D1721">
            <v>10203</v>
          </cell>
          <cell r="E1721" t="str">
            <v>Jeanet Meesen Financieel beheer</v>
          </cell>
        </row>
        <row r="1722">
          <cell r="A1722" t="str">
            <v>9920132020U</v>
          </cell>
          <cell r="B1722">
            <v>10</v>
          </cell>
          <cell r="C1722" t="str">
            <v>10236 Jurjen Medendorp Senior planeconoom</v>
          </cell>
          <cell r="D1722">
            <v>10236</v>
          </cell>
          <cell r="E1722" t="str">
            <v>Jurjen Medendorp Senior planeconoom</v>
          </cell>
        </row>
        <row r="1723">
          <cell r="A1723" t="str">
            <v>9920172201I</v>
          </cell>
          <cell r="B1723">
            <v>10</v>
          </cell>
          <cell r="C1723" t="str">
            <v>10203 Jeanet Meesen Financieel beheer</v>
          </cell>
          <cell r="D1723">
            <v>10203</v>
          </cell>
          <cell r="E1723" t="str">
            <v>Jeanet Meesen Financieel beheer</v>
          </cell>
        </row>
        <row r="1724">
          <cell r="A1724" t="str">
            <v>9920172201U</v>
          </cell>
          <cell r="B1724">
            <v>10</v>
          </cell>
          <cell r="C1724" t="str">
            <v>10203 Jeanet Meesen Financieel beheer</v>
          </cell>
          <cell r="D1724">
            <v>10203</v>
          </cell>
          <cell r="E1724" t="str">
            <v>Jeanet Meesen Financieel beheer</v>
          </cell>
        </row>
        <row r="1725">
          <cell r="A1725" t="str">
            <v>9920272202I</v>
          </cell>
          <cell r="B1725">
            <v>10</v>
          </cell>
          <cell r="C1725" t="str">
            <v>10203 Jeanet Meesen Financieel beheer</v>
          </cell>
          <cell r="D1725">
            <v>10203</v>
          </cell>
          <cell r="E1725" t="str">
            <v>Jeanet Meesen Financieel beheer</v>
          </cell>
        </row>
        <row r="1726">
          <cell r="A1726" t="str">
            <v>9920272202U</v>
          </cell>
          <cell r="B1726">
            <v>10</v>
          </cell>
          <cell r="C1726" t="str">
            <v>10203 Jeanet Meesen Financieel beheer</v>
          </cell>
          <cell r="D1726">
            <v>10203</v>
          </cell>
          <cell r="E1726" t="str">
            <v>Jeanet Meesen Financieel beheer</v>
          </cell>
        </row>
        <row r="1727">
          <cell r="A1727" t="str">
            <v>9920372203I</v>
          </cell>
          <cell r="B1727">
            <v>10</v>
          </cell>
          <cell r="C1727" t="str">
            <v>10203 Jeanet Meesen Financieel beheer</v>
          </cell>
          <cell r="D1727">
            <v>10203</v>
          </cell>
          <cell r="E1727" t="str">
            <v>Jeanet Meesen Financieel beheer</v>
          </cell>
        </row>
        <row r="1728">
          <cell r="A1728" t="str">
            <v>9920372203U</v>
          </cell>
          <cell r="B1728">
            <v>10</v>
          </cell>
          <cell r="C1728" t="str">
            <v>10203 Jeanet Meesen Financieel beheer</v>
          </cell>
          <cell r="D1728">
            <v>10203</v>
          </cell>
          <cell r="E1728" t="str">
            <v>Jeanet Meesen Financieel beheer</v>
          </cell>
        </row>
        <row r="1729">
          <cell r="A1729" t="str">
            <v>9922172221I</v>
          </cell>
          <cell r="B1729">
            <v>10</v>
          </cell>
          <cell r="C1729" t="str">
            <v>10203 Jeanet Meesen Financieel beheer</v>
          </cell>
          <cell r="D1729">
            <v>10203</v>
          </cell>
          <cell r="E1729" t="str">
            <v>Jeanet Meesen Financieel beheer</v>
          </cell>
        </row>
        <row r="1730">
          <cell r="A1730" t="str">
            <v>9922172221U</v>
          </cell>
          <cell r="B1730">
            <v>10</v>
          </cell>
          <cell r="C1730" t="str">
            <v>10203 Jeanet Meesen Financieel beheer</v>
          </cell>
          <cell r="D1730">
            <v>10203</v>
          </cell>
          <cell r="E1730" t="str">
            <v>Jeanet Meesen Financieel beheer</v>
          </cell>
        </row>
        <row r="1731">
          <cell r="A1731" t="str">
            <v>9922272222I</v>
          </cell>
          <cell r="B1731">
            <v>10</v>
          </cell>
          <cell r="C1731" t="str">
            <v>10203 Jeanet Meesen Financieel beheer</v>
          </cell>
          <cell r="D1731">
            <v>10203</v>
          </cell>
          <cell r="E1731" t="str">
            <v>Jeanet Meesen Financieel beheer</v>
          </cell>
        </row>
        <row r="1732">
          <cell r="A1732" t="str">
            <v>9922272222U</v>
          </cell>
          <cell r="B1732">
            <v>10</v>
          </cell>
          <cell r="C1732" t="str">
            <v>10203 Jeanet Meesen Financieel beheer</v>
          </cell>
          <cell r="D1732">
            <v>10203</v>
          </cell>
          <cell r="E1732" t="str">
            <v>Jeanet Meesen Financieel beheer</v>
          </cell>
        </row>
        <row r="1733">
          <cell r="A1733" t="str">
            <v>9922372223I</v>
          </cell>
          <cell r="B1733">
            <v>10</v>
          </cell>
          <cell r="C1733" t="str">
            <v>10203 Jeanet Meesen Financieel beheer</v>
          </cell>
          <cell r="D1733">
            <v>10203</v>
          </cell>
          <cell r="E1733" t="str">
            <v>Jeanet Meesen Financieel beheer</v>
          </cell>
        </row>
        <row r="1734">
          <cell r="A1734" t="str">
            <v>9922372223U</v>
          </cell>
          <cell r="B1734">
            <v>10</v>
          </cell>
          <cell r="C1734" t="str">
            <v>10203 Jeanet Meesen Financieel beheer</v>
          </cell>
          <cell r="D1734">
            <v>10203</v>
          </cell>
          <cell r="E1734" t="str">
            <v>Jeanet Meesen Financieel beheer</v>
          </cell>
        </row>
        <row r="1735">
          <cell r="A1735" t="str">
            <v>9922472224I</v>
          </cell>
          <cell r="B1735">
            <v>10</v>
          </cell>
          <cell r="C1735" t="str">
            <v>10203 Jeanet Meesen Financieel beheer</v>
          </cell>
          <cell r="D1735">
            <v>10203</v>
          </cell>
          <cell r="E1735" t="str">
            <v>Jeanet Meesen Financieel beheer</v>
          </cell>
        </row>
        <row r="1736">
          <cell r="A1736" t="str">
            <v>9922472224U</v>
          </cell>
          <cell r="B1736">
            <v>10</v>
          </cell>
          <cell r="C1736" t="str">
            <v>10203 Jeanet Meesen Financieel beheer</v>
          </cell>
          <cell r="D1736">
            <v>10203</v>
          </cell>
          <cell r="E1736" t="str">
            <v>Jeanet Meesen Financieel beheer</v>
          </cell>
        </row>
        <row r="1737">
          <cell r="A1737" t="str">
            <v>9922572225I</v>
          </cell>
          <cell r="B1737">
            <v>10</v>
          </cell>
          <cell r="C1737" t="str">
            <v>10203 Jeanet Meesen Financieel beheer</v>
          </cell>
          <cell r="D1737">
            <v>10203</v>
          </cell>
          <cell r="E1737" t="str">
            <v>Jeanet Meesen Financieel beheer</v>
          </cell>
        </row>
        <row r="1738">
          <cell r="A1738" t="str">
            <v>9922572225U</v>
          </cell>
          <cell r="B1738">
            <v>10</v>
          </cell>
          <cell r="C1738" t="str">
            <v>10203 Jeanet Meesen Financieel beheer</v>
          </cell>
          <cell r="D1738">
            <v>10203</v>
          </cell>
          <cell r="E1738" t="str">
            <v>Jeanet Meesen Financieel beheer</v>
          </cell>
        </row>
        <row r="1739">
          <cell r="A1739" t="str">
            <v>9922672226I</v>
          </cell>
          <cell r="B1739">
            <v>10</v>
          </cell>
          <cell r="C1739" t="str">
            <v>10203 Jeanet Meesen Financieel beheer</v>
          </cell>
          <cell r="D1739">
            <v>10203</v>
          </cell>
          <cell r="E1739" t="str">
            <v>Jeanet Meesen Financieel beheer</v>
          </cell>
        </row>
        <row r="1740">
          <cell r="A1740" t="str">
            <v>9922672226U</v>
          </cell>
          <cell r="B1740">
            <v>10</v>
          </cell>
          <cell r="C1740" t="str">
            <v>10203 Jeanet Meesen Financieel beheer</v>
          </cell>
          <cell r="D1740">
            <v>10203</v>
          </cell>
          <cell r="E1740" t="str">
            <v>Jeanet Meesen Financieel beheer</v>
          </cell>
        </row>
        <row r="1741">
          <cell r="A1741" t="str">
            <v>9923211000U</v>
          </cell>
          <cell r="B1741">
            <v>10</v>
          </cell>
          <cell r="C1741" t="str">
            <v>10203 Jeanet Meesen Financieel beheer</v>
          </cell>
          <cell r="D1741">
            <v>10203</v>
          </cell>
          <cell r="E1741" t="str">
            <v>Jeanet Meesen Financieel beheer</v>
          </cell>
        </row>
        <row r="1742">
          <cell r="A1742" t="str">
            <v>9923272232I</v>
          </cell>
          <cell r="B1742">
            <v>10</v>
          </cell>
          <cell r="C1742" t="str">
            <v>10203 Jeanet Meesen Financieel beheer</v>
          </cell>
          <cell r="D1742">
            <v>10203</v>
          </cell>
          <cell r="E1742" t="str">
            <v>Jeanet Meesen Financieel beheer</v>
          </cell>
        </row>
        <row r="1743">
          <cell r="A1743" t="str">
            <v>9923272232U</v>
          </cell>
          <cell r="B1743">
            <v>10</v>
          </cell>
          <cell r="C1743" t="str">
            <v>10203 Jeanet Meesen Financieel beheer</v>
          </cell>
          <cell r="D1743">
            <v>10203</v>
          </cell>
          <cell r="E1743" t="str">
            <v>Jeanet Meesen Financieel beheer</v>
          </cell>
        </row>
        <row r="1744">
          <cell r="A1744" t="str">
            <v>9923372233I</v>
          </cell>
          <cell r="B1744">
            <v>10</v>
          </cell>
          <cell r="C1744" t="str">
            <v>10203 Jeanet Meesen Financieel beheer</v>
          </cell>
          <cell r="D1744">
            <v>10203</v>
          </cell>
          <cell r="E1744" t="str">
            <v>Jeanet Meesen Financieel beheer</v>
          </cell>
        </row>
        <row r="1745">
          <cell r="A1745" t="str">
            <v>9923372233U</v>
          </cell>
          <cell r="B1745">
            <v>10</v>
          </cell>
          <cell r="C1745" t="str">
            <v>10203 Jeanet Meesen Financieel beheer</v>
          </cell>
          <cell r="D1745">
            <v>10203</v>
          </cell>
          <cell r="E1745" t="str">
            <v>Jeanet Meesen Financieel beheer</v>
          </cell>
        </row>
        <row r="1746">
          <cell r="A1746" t="str">
            <v>9923611000U</v>
          </cell>
          <cell r="B1746">
            <v>10</v>
          </cell>
          <cell r="C1746" t="str">
            <v>10203 Jeanet Meesen Financieel beheer</v>
          </cell>
          <cell r="D1746">
            <v>10203</v>
          </cell>
          <cell r="E1746" t="str">
            <v>Jeanet Meesen Financieel beheer</v>
          </cell>
        </row>
        <row r="1747">
          <cell r="A1747" t="str">
            <v>9923672236I</v>
          </cell>
          <cell r="B1747">
            <v>10</v>
          </cell>
          <cell r="C1747" t="str">
            <v>10203 Jeanet Meesen Financieel beheer</v>
          </cell>
          <cell r="D1747">
            <v>10203</v>
          </cell>
          <cell r="E1747" t="str">
            <v>Jeanet Meesen Financieel beheer</v>
          </cell>
        </row>
        <row r="1748">
          <cell r="A1748" t="str">
            <v>9923672236U</v>
          </cell>
          <cell r="B1748">
            <v>10</v>
          </cell>
          <cell r="C1748" t="str">
            <v>10203 Jeanet Meesen Financieel beheer</v>
          </cell>
          <cell r="D1748">
            <v>10203</v>
          </cell>
          <cell r="E1748" t="str">
            <v>Jeanet Meesen Financieel beheer</v>
          </cell>
        </row>
        <row r="1749">
          <cell r="A1749" t="str">
            <v>9924172241I</v>
          </cell>
          <cell r="B1749">
            <v>10</v>
          </cell>
          <cell r="C1749" t="str">
            <v>10203 Jeanet Meesen Financieel beheer</v>
          </cell>
          <cell r="D1749">
            <v>10203</v>
          </cell>
          <cell r="E1749" t="str">
            <v>Jeanet Meesen Financieel beheer</v>
          </cell>
        </row>
        <row r="1750">
          <cell r="A1750" t="str">
            <v>9924172241U</v>
          </cell>
          <cell r="B1750">
            <v>10</v>
          </cell>
          <cell r="C1750" t="str">
            <v>10203 Jeanet Meesen Financieel beheer</v>
          </cell>
          <cell r="D1750">
            <v>10203</v>
          </cell>
          <cell r="E1750" t="str">
            <v>Jeanet Meesen Financieel beheer</v>
          </cell>
        </row>
        <row r="1751">
          <cell r="A1751" t="str">
            <v>9929145800U</v>
          </cell>
          <cell r="B1751">
            <v>10</v>
          </cell>
          <cell r="C1751" t="str">
            <v>10190 Afschrijvingen, Stelposten, Verrekeningen, Tegenbk</v>
          </cell>
          <cell r="D1751">
            <v>10190</v>
          </cell>
          <cell r="E1751" t="str">
            <v>Afschrijvingen, Stelposten, Verrekeningen, Tegenbk</v>
          </cell>
        </row>
        <row r="1752">
          <cell r="A1752" t="str">
            <v>9929172291I</v>
          </cell>
          <cell r="B1752">
            <v>10</v>
          </cell>
          <cell r="C1752" t="str">
            <v>10203 Jeanet Meesen Financieel beheer</v>
          </cell>
          <cell r="D1752">
            <v>10203</v>
          </cell>
          <cell r="E1752" t="str">
            <v>Jeanet Meesen Financieel beheer</v>
          </cell>
        </row>
        <row r="1753">
          <cell r="A1753" t="str">
            <v>9929172291U</v>
          </cell>
          <cell r="B1753">
            <v>10</v>
          </cell>
          <cell r="C1753" t="str">
            <v>10203 Jeanet Meesen Financieel beheer</v>
          </cell>
          <cell r="D1753">
            <v>10203</v>
          </cell>
          <cell r="E1753" t="str">
            <v>Jeanet Meesen Financieel beheer</v>
          </cell>
        </row>
        <row r="1754">
          <cell r="A1754" t="str">
            <v>9929372293I</v>
          </cell>
          <cell r="B1754">
            <v>10</v>
          </cell>
          <cell r="C1754" t="str">
            <v>10203 Jeanet Meesen Financieel beheer</v>
          </cell>
          <cell r="D1754">
            <v>10203</v>
          </cell>
          <cell r="E1754" t="str">
            <v>Jeanet Meesen Financieel beheer</v>
          </cell>
        </row>
        <row r="1755">
          <cell r="A1755" t="str">
            <v>9929372293U</v>
          </cell>
          <cell r="B1755">
            <v>10</v>
          </cell>
          <cell r="C1755" t="str">
            <v>10203 Jeanet Meesen Financieel beheer</v>
          </cell>
          <cell r="D1755">
            <v>10203</v>
          </cell>
          <cell r="E1755" t="str">
            <v>Jeanet Meesen Financieel beheer</v>
          </cell>
        </row>
        <row r="1756">
          <cell r="A1756" t="str">
            <v>9933871338I</v>
          </cell>
          <cell r="B1756">
            <v>10</v>
          </cell>
          <cell r="C1756" t="str">
            <v>10203 Jeanet Meesen Financieel beheer</v>
          </cell>
          <cell r="D1756">
            <v>10203</v>
          </cell>
          <cell r="E1756" t="str">
            <v>Jeanet Meesen Financieel beheer</v>
          </cell>
        </row>
        <row r="1757">
          <cell r="A1757" t="str">
            <v>9933871338U</v>
          </cell>
          <cell r="B1757">
            <v>10</v>
          </cell>
          <cell r="C1757" t="str">
            <v>10203 Jeanet Meesen Financieel beheer</v>
          </cell>
          <cell r="D1757">
            <v>10203</v>
          </cell>
          <cell r="E1757" t="str">
            <v>Jeanet Meesen Financieel beheer</v>
          </cell>
        </row>
        <row r="1758">
          <cell r="B1758"/>
          <cell r="D1758"/>
        </row>
        <row r="1759">
          <cell r="B1759"/>
          <cell r="D1759"/>
        </row>
        <row r="1760">
          <cell r="B1760"/>
          <cell r="D1760"/>
        </row>
        <row r="1761">
          <cell r="B1761"/>
          <cell r="D1761"/>
        </row>
        <row r="1762">
          <cell r="B1762"/>
          <cell r="D1762"/>
        </row>
        <row r="1763">
          <cell r="B1763"/>
          <cell r="D1763"/>
        </row>
        <row r="1764">
          <cell r="B1764"/>
          <cell r="D1764"/>
        </row>
        <row r="1765">
          <cell r="B1765"/>
          <cell r="D1765"/>
        </row>
        <row r="1766">
          <cell r="B1766"/>
          <cell r="D1766"/>
        </row>
        <row r="1767">
          <cell r="B1767"/>
          <cell r="D1767"/>
        </row>
        <row r="1768">
          <cell r="B1768"/>
          <cell r="D1768"/>
        </row>
        <row r="1769">
          <cell r="B1769"/>
          <cell r="D1769"/>
        </row>
        <row r="1770">
          <cell r="B1770"/>
          <cell r="D1770"/>
        </row>
        <row r="1771">
          <cell r="B1771"/>
          <cell r="D1771"/>
        </row>
        <row r="1772">
          <cell r="B1772"/>
          <cell r="D1772"/>
        </row>
        <row r="1773">
          <cell r="B1773"/>
          <cell r="D1773"/>
        </row>
        <row r="1774">
          <cell r="B1774"/>
          <cell r="D1774"/>
        </row>
        <row r="1775">
          <cell r="B1775"/>
          <cell r="D1775"/>
        </row>
        <row r="1776">
          <cell r="B1776"/>
          <cell r="D1776"/>
        </row>
        <row r="1777">
          <cell r="B1777"/>
          <cell r="D1777"/>
        </row>
        <row r="1778">
          <cell r="B1778"/>
          <cell r="D1778"/>
        </row>
        <row r="1779">
          <cell r="B1779"/>
          <cell r="D1779"/>
        </row>
        <row r="1780">
          <cell r="B1780"/>
          <cell r="D1780"/>
        </row>
        <row r="1781">
          <cell r="B1781"/>
          <cell r="D1781"/>
        </row>
        <row r="1782">
          <cell r="B1782"/>
          <cell r="D1782"/>
        </row>
        <row r="1783">
          <cell r="B1783"/>
          <cell r="D1783"/>
        </row>
        <row r="1784">
          <cell r="B1784"/>
          <cell r="D1784"/>
        </row>
        <row r="1785">
          <cell r="B1785"/>
          <cell r="D1785"/>
        </row>
        <row r="1786">
          <cell r="B1786"/>
          <cell r="D1786"/>
        </row>
        <row r="1787">
          <cell r="B1787"/>
          <cell r="D1787"/>
        </row>
        <row r="1788">
          <cell r="B1788"/>
          <cell r="D1788"/>
        </row>
        <row r="1789">
          <cell r="B1789"/>
          <cell r="D1789"/>
        </row>
        <row r="1790">
          <cell r="B1790"/>
          <cell r="D1790"/>
        </row>
        <row r="1791">
          <cell r="B1791"/>
          <cell r="D1791"/>
        </row>
        <row r="1792">
          <cell r="B1792"/>
          <cell r="D1792"/>
        </row>
        <row r="1793">
          <cell r="B1793"/>
          <cell r="D1793"/>
        </row>
        <row r="1794">
          <cell r="B1794"/>
          <cell r="D1794"/>
        </row>
        <row r="1795">
          <cell r="B1795"/>
          <cell r="D1795"/>
        </row>
        <row r="1796">
          <cell r="B1796"/>
          <cell r="D1796"/>
        </row>
        <row r="1797">
          <cell r="B1797"/>
          <cell r="D1797"/>
        </row>
        <row r="1798">
          <cell r="B1798"/>
          <cell r="D1798"/>
        </row>
        <row r="1799">
          <cell r="B1799"/>
          <cell r="D1799"/>
        </row>
        <row r="1800">
          <cell r="B1800"/>
          <cell r="D1800"/>
        </row>
        <row r="1801">
          <cell r="B1801"/>
          <cell r="D1801"/>
        </row>
        <row r="1802">
          <cell r="B1802"/>
          <cell r="D1802"/>
        </row>
        <row r="1803">
          <cell r="B1803"/>
          <cell r="D1803"/>
        </row>
        <row r="1804">
          <cell r="B1804"/>
          <cell r="D1804"/>
        </row>
        <row r="1805">
          <cell r="B1805"/>
          <cell r="D1805"/>
        </row>
        <row r="1806">
          <cell r="B1806"/>
          <cell r="D1806"/>
        </row>
        <row r="1807">
          <cell r="B1807"/>
          <cell r="D1807"/>
        </row>
        <row r="1808">
          <cell r="B1808"/>
          <cell r="D1808"/>
        </row>
        <row r="1809">
          <cell r="B1809"/>
          <cell r="D1809"/>
        </row>
        <row r="1810">
          <cell r="B1810"/>
          <cell r="D1810"/>
        </row>
        <row r="1811">
          <cell r="B1811"/>
          <cell r="D1811"/>
        </row>
        <row r="1812">
          <cell r="B1812"/>
          <cell r="D1812"/>
        </row>
        <row r="1813">
          <cell r="B1813"/>
          <cell r="D1813"/>
        </row>
        <row r="1814">
          <cell r="B1814"/>
          <cell r="D1814"/>
        </row>
        <row r="1815">
          <cell r="B1815"/>
          <cell r="D1815"/>
        </row>
        <row r="1816">
          <cell r="B1816"/>
          <cell r="D1816"/>
        </row>
        <row r="1817">
          <cell r="B1817"/>
          <cell r="D1817"/>
        </row>
        <row r="1818">
          <cell r="B1818"/>
          <cell r="D1818"/>
        </row>
        <row r="1819">
          <cell r="B1819"/>
          <cell r="D1819"/>
        </row>
        <row r="1820">
          <cell r="B1820"/>
          <cell r="D1820"/>
        </row>
        <row r="1821">
          <cell r="B1821"/>
          <cell r="D1821"/>
        </row>
        <row r="1822">
          <cell r="B1822"/>
          <cell r="D1822"/>
        </row>
        <row r="1823">
          <cell r="B1823"/>
          <cell r="D1823"/>
        </row>
        <row r="1824">
          <cell r="B1824"/>
          <cell r="D1824"/>
        </row>
        <row r="1825">
          <cell r="B1825"/>
          <cell r="D1825"/>
        </row>
        <row r="1826">
          <cell r="B1826"/>
          <cell r="D1826"/>
        </row>
        <row r="1827">
          <cell r="B1827"/>
          <cell r="D1827"/>
        </row>
        <row r="1828">
          <cell r="B1828"/>
          <cell r="D1828"/>
        </row>
        <row r="1829">
          <cell r="B1829"/>
          <cell r="D1829"/>
        </row>
        <row r="1830">
          <cell r="B1830"/>
          <cell r="D1830"/>
        </row>
        <row r="1831">
          <cell r="B1831"/>
          <cell r="D1831"/>
        </row>
        <row r="1832">
          <cell r="B1832"/>
          <cell r="D1832"/>
        </row>
        <row r="1833">
          <cell r="B1833"/>
          <cell r="D1833"/>
        </row>
        <row r="1834">
          <cell r="B1834"/>
          <cell r="D1834"/>
        </row>
        <row r="1835">
          <cell r="B1835"/>
          <cell r="D1835"/>
        </row>
        <row r="1836">
          <cell r="B1836"/>
          <cell r="D1836"/>
        </row>
        <row r="1837">
          <cell r="B1837"/>
          <cell r="D1837"/>
        </row>
        <row r="1838">
          <cell r="B1838"/>
          <cell r="D1838"/>
        </row>
        <row r="1839">
          <cell r="B1839"/>
          <cell r="D1839"/>
        </row>
        <row r="1840">
          <cell r="B1840"/>
          <cell r="D1840"/>
        </row>
        <row r="1841">
          <cell r="B1841"/>
          <cell r="D1841"/>
        </row>
        <row r="1842">
          <cell r="B1842"/>
          <cell r="D1842"/>
        </row>
        <row r="1843">
          <cell r="B1843"/>
          <cell r="D1843"/>
        </row>
        <row r="1844">
          <cell r="B1844"/>
          <cell r="D1844"/>
        </row>
        <row r="1845">
          <cell r="B1845"/>
          <cell r="D1845"/>
        </row>
        <row r="1846">
          <cell r="B1846"/>
          <cell r="D1846"/>
        </row>
        <row r="1847">
          <cell r="B1847"/>
          <cell r="D1847"/>
        </row>
        <row r="1848">
          <cell r="B1848"/>
          <cell r="D1848"/>
        </row>
        <row r="1849">
          <cell r="B1849"/>
          <cell r="D1849"/>
        </row>
        <row r="1850">
          <cell r="B1850"/>
          <cell r="D1850"/>
        </row>
        <row r="1851">
          <cell r="B1851"/>
          <cell r="D1851"/>
        </row>
        <row r="1852">
          <cell r="B1852"/>
          <cell r="D1852"/>
        </row>
        <row r="1853">
          <cell r="B1853"/>
          <cell r="D1853"/>
        </row>
        <row r="1854">
          <cell r="B1854"/>
          <cell r="D1854"/>
        </row>
        <row r="1855">
          <cell r="B1855"/>
          <cell r="D1855"/>
        </row>
        <row r="1856">
          <cell r="B1856"/>
          <cell r="D1856"/>
        </row>
        <row r="1857">
          <cell r="B1857"/>
          <cell r="D1857"/>
        </row>
        <row r="1858">
          <cell r="B1858"/>
          <cell r="D1858"/>
        </row>
        <row r="1859">
          <cell r="B1859"/>
          <cell r="D1859"/>
        </row>
        <row r="1860">
          <cell r="B1860"/>
          <cell r="D1860"/>
        </row>
        <row r="1861">
          <cell r="B1861"/>
          <cell r="D1861"/>
        </row>
        <row r="1862">
          <cell r="B1862"/>
          <cell r="D1862"/>
        </row>
        <row r="1863">
          <cell r="B1863"/>
          <cell r="D1863"/>
        </row>
        <row r="1864">
          <cell r="B1864"/>
          <cell r="D1864"/>
        </row>
        <row r="1865">
          <cell r="B1865"/>
          <cell r="D1865"/>
        </row>
        <row r="1866">
          <cell r="B1866"/>
          <cell r="D1866"/>
        </row>
        <row r="1867">
          <cell r="B1867"/>
          <cell r="D1867"/>
        </row>
        <row r="1868">
          <cell r="B1868"/>
          <cell r="D1868"/>
        </row>
        <row r="1869">
          <cell r="B1869"/>
          <cell r="D1869"/>
        </row>
        <row r="1870">
          <cell r="B1870"/>
          <cell r="D1870"/>
        </row>
        <row r="1871">
          <cell r="B1871"/>
          <cell r="D1871"/>
        </row>
        <row r="1872">
          <cell r="B1872"/>
          <cell r="D1872"/>
        </row>
        <row r="1873">
          <cell r="B1873"/>
          <cell r="D1873"/>
        </row>
        <row r="1874">
          <cell r="B1874"/>
          <cell r="D1874"/>
        </row>
        <row r="1875">
          <cell r="B1875"/>
          <cell r="D1875"/>
        </row>
        <row r="1876">
          <cell r="B1876"/>
          <cell r="D1876"/>
        </row>
        <row r="1877">
          <cell r="B1877"/>
          <cell r="D1877"/>
        </row>
        <row r="1878">
          <cell r="B1878"/>
          <cell r="D1878"/>
        </row>
        <row r="1879">
          <cell r="B1879"/>
          <cell r="D1879"/>
        </row>
        <row r="1880">
          <cell r="B1880"/>
          <cell r="D1880"/>
        </row>
        <row r="1881">
          <cell r="B1881"/>
          <cell r="D1881"/>
        </row>
        <row r="1882">
          <cell r="B1882"/>
          <cell r="D1882"/>
        </row>
        <row r="1883">
          <cell r="B1883"/>
          <cell r="D1883"/>
        </row>
        <row r="1884">
          <cell r="B1884"/>
          <cell r="D1884"/>
        </row>
        <row r="1885">
          <cell r="B1885"/>
          <cell r="D1885"/>
        </row>
        <row r="1886">
          <cell r="B1886"/>
          <cell r="D1886"/>
        </row>
        <row r="1887">
          <cell r="B1887"/>
          <cell r="D1887"/>
        </row>
        <row r="1888">
          <cell r="B1888"/>
          <cell r="D1888"/>
        </row>
        <row r="1889">
          <cell r="B1889"/>
          <cell r="D1889"/>
        </row>
        <row r="1890">
          <cell r="B1890"/>
          <cell r="D1890"/>
        </row>
        <row r="1891">
          <cell r="B1891"/>
          <cell r="D1891"/>
        </row>
        <row r="1892">
          <cell r="B1892"/>
          <cell r="D1892"/>
        </row>
        <row r="1893">
          <cell r="B1893"/>
          <cell r="D1893"/>
        </row>
        <row r="1894">
          <cell r="B1894"/>
          <cell r="D1894"/>
        </row>
        <row r="1895">
          <cell r="B1895"/>
          <cell r="D1895"/>
        </row>
        <row r="1896">
          <cell r="B1896"/>
          <cell r="D1896"/>
        </row>
        <row r="1897">
          <cell r="B1897"/>
          <cell r="D1897"/>
        </row>
        <row r="1898">
          <cell r="B1898"/>
          <cell r="D1898"/>
        </row>
        <row r="1899">
          <cell r="B1899"/>
          <cell r="D1899"/>
        </row>
        <row r="1900">
          <cell r="B1900"/>
          <cell r="D1900"/>
        </row>
        <row r="1901">
          <cell r="B1901"/>
          <cell r="D1901"/>
        </row>
        <row r="1902">
          <cell r="B1902"/>
          <cell r="D1902"/>
        </row>
        <row r="1903">
          <cell r="B1903"/>
          <cell r="D1903"/>
        </row>
        <row r="1904">
          <cell r="B1904"/>
          <cell r="D1904"/>
        </row>
        <row r="1905">
          <cell r="B1905"/>
          <cell r="D1905"/>
        </row>
        <row r="1906">
          <cell r="B1906"/>
          <cell r="D1906"/>
        </row>
        <row r="1907">
          <cell r="B1907"/>
          <cell r="D1907"/>
        </row>
        <row r="1908">
          <cell r="B1908"/>
          <cell r="D1908"/>
        </row>
        <row r="1909">
          <cell r="B1909"/>
          <cell r="D1909"/>
        </row>
        <row r="1910">
          <cell r="B1910"/>
          <cell r="D1910"/>
        </row>
        <row r="1911">
          <cell r="B1911"/>
          <cell r="D1911"/>
        </row>
        <row r="1912">
          <cell r="B1912"/>
          <cell r="D1912"/>
        </row>
        <row r="1913">
          <cell r="B1913"/>
          <cell r="D1913"/>
        </row>
        <row r="1914">
          <cell r="B1914"/>
          <cell r="D1914"/>
        </row>
        <row r="1915">
          <cell r="B1915"/>
          <cell r="D1915"/>
        </row>
        <row r="1916">
          <cell r="B1916"/>
          <cell r="D1916"/>
        </row>
        <row r="1917">
          <cell r="B1917"/>
          <cell r="D1917"/>
        </row>
        <row r="1918">
          <cell r="B1918"/>
          <cell r="D1918"/>
        </row>
        <row r="1919">
          <cell r="B1919"/>
          <cell r="D1919"/>
        </row>
        <row r="1920">
          <cell r="B1920"/>
          <cell r="D1920"/>
        </row>
        <row r="1921">
          <cell r="B1921"/>
          <cell r="D1921"/>
        </row>
        <row r="1922">
          <cell r="B1922"/>
          <cell r="D1922"/>
        </row>
        <row r="1923">
          <cell r="B1923"/>
          <cell r="D1923"/>
        </row>
        <row r="1924">
          <cell r="B1924"/>
          <cell r="D1924"/>
        </row>
        <row r="1925">
          <cell r="B1925"/>
          <cell r="D1925"/>
        </row>
        <row r="1926">
          <cell r="B1926"/>
          <cell r="D1926"/>
        </row>
        <row r="1927">
          <cell r="B1927"/>
          <cell r="D1927"/>
        </row>
        <row r="1928">
          <cell r="B1928"/>
          <cell r="D1928"/>
        </row>
        <row r="1929">
          <cell r="B1929"/>
          <cell r="D1929"/>
        </row>
        <row r="1930">
          <cell r="B1930"/>
          <cell r="D1930"/>
        </row>
        <row r="1931">
          <cell r="B1931"/>
          <cell r="D1931"/>
        </row>
        <row r="1932">
          <cell r="B1932"/>
          <cell r="D1932"/>
        </row>
        <row r="1933">
          <cell r="B1933"/>
          <cell r="D1933"/>
        </row>
        <row r="1934">
          <cell r="B1934"/>
          <cell r="D1934"/>
        </row>
        <row r="1935">
          <cell r="B1935"/>
          <cell r="D1935"/>
        </row>
        <row r="1936">
          <cell r="B1936"/>
          <cell r="D1936"/>
        </row>
        <row r="1937">
          <cell r="B1937"/>
          <cell r="D1937"/>
        </row>
        <row r="1938">
          <cell r="B1938"/>
          <cell r="D1938"/>
        </row>
        <row r="1939">
          <cell r="B1939"/>
          <cell r="D1939"/>
        </row>
        <row r="1940">
          <cell r="B1940"/>
          <cell r="D1940"/>
        </row>
        <row r="1941">
          <cell r="B1941"/>
          <cell r="D1941"/>
        </row>
        <row r="1942">
          <cell r="B1942"/>
          <cell r="D1942"/>
        </row>
        <row r="1943">
          <cell r="B1943"/>
          <cell r="D1943"/>
        </row>
        <row r="1944">
          <cell r="B1944"/>
          <cell r="D1944"/>
        </row>
        <row r="1945">
          <cell r="B1945"/>
          <cell r="D1945"/>
        </row>
        <row r="1946">
          <cell r="B1946"/>
          <cell r="D1946"/>
        </row>
        <row r="1947">
          <cell r="B1947"/>
          <cell r="D1947"/>
        </row>
        <row r="1948">
          <cell r="B1948"/>
          <cell r="D1948"/>
        </row>
        <row r="1949">
          <cell r="B1949"/>
          <cell r="D1949"/>
        </row>
        <row r="1950">
          <cell r="B1950"/>
          <cell r="D1950"/>
        </row>
        <row r="1951">
          <cell r="B1951"/>
          <cell r="D1951"/>
        </row>
        <row r="1952">
          <cell r="B1952"/>
          <cell r="D1952"/>
        </row>
        <row r="1953">
          <cell r="B1953"/>
          <cell r="D1953"/>
        </row>
        <row r="1954">
          <cell r="B1954"/>
          <cell r="D1954"/>
        </row>
        <row r="1955">
          <cell r="B1955"/>
          <cell r="D1955"/>
        </row>
        <row r="1956">
          <cell r="B1956"/>
          <cell r="D1956"/>
        </row>
        <row r="1957">
          <cell r="B1957"/>
          <cell r="D1957"/>
        </row>
        <row r="1958">
          <cell r="B1958"/>
          <cell r="D1958"/>
        </row>
        <row r="1959">
          <cell r="B1959"/>
          <cell r="D1959"/>
        </row>
        <row r="1960">
          <cell r="B1960"/>
          <cell r="D1960"/>
        </row>
        <row r="1961">
          <cell r="B1961"/>
          <cell r="D1961"/>
        </row>
        <row r="1962">
          <cell r="B1962"/>
          <cell r="D1962"/>
        </row>
        <row r="1963">
          <cell r="B1963"/>
          <cell r="D1963"/>
        </row>
        <row r="1964">
          <cell r="B1964"/>
          <cell r="D1964"/>
        </row>
        <row r="1965">
          <cell r="B1965"/>
          <cell r="D1965"/>
        </row>
        <row r="1966">
          <cell r="B1966"/>
          <cell r="D1966"/>
        </row>
        <row r="1967">
          <cell r="B1967"/>
          <cell r="D1967"/>
        </row>
        <row r="1968">
          <cell r="B1968"/>
          <cell r="D1968"/>
        </row>
        <row r="1969">
          <cell r="B1969"/>
          <cell r="D1969"/>
        </row>
        <row r="1970">
          <cell r="B1970"/>
          <cell r="D1970"/>
        </row>
        <row r="1971">
          <cell r="B1971"/>
          <cell r="D1971"/>
        </row>
        <row r="1972">
          <cell r="B1972"/>
          <cell r="D1972"/>
        </row>
        <row r="1973">
          <cell r="B1973"/>
          <cell r="D1973"/>
        </row>
        <row r="1974">
          <cell r="B1974"/>
          <cell r="D1974"/>
        </row>
        <row r="1975">
          <cell r="B1975"/>
          <cell r="D1975"/>
        </row>
        <row r="1976">
          <cell r="B1976"/>
          <cell r="D1976"/>
        </row>
        <row r="1977">
          <cell r="B1977"/>
          <cell r="D1977"/>
        </row>
        <row r="1978">
          <cell r="B1978"/>
          <cell r="D1978"/>
        </row>
        <row r="1979">
          <cell r="B1979"/>
          <cell r="D1979"/>
        </row>
        <row r="1980">
          <cell r="B1980"/>
          <cell r="D1980"/>
        </row>
        <row r="1981">
          <cell r="B1981"/>
          <cell r="D1981"/>
        </row>
        <row r="1982">
          <cell r="B1982"/>
          <cell r="D1982"/>
        </row>
        <row r="1983">
          <cell r="B1983"/>
          <cell r="D1983"/>
        </row>
        <row r="1984">
          <cell r="B1984"/>
          <cell r="D1984"/>
        </row>
        <row r="1985">
          <cell r="B1985"/>
          <cell r="D1985"/>
        </row>
        <row r="1986">
          <cell r="B1986"/>
          <cell r="D1986"/>
        </row>
        <row r="1987">
          <cell r="B1987"/>
          <cell r="D1987"/>
        </row>
        <row r="1988">
          <cell r="B1988"/>
          <cell r="D1988"/>
        </row>
        <row r="1989">
          <cell r="B1989"/>
          <cell r="D1989"/>
        </row>
        <row r="1990">
          <cell r="B1990"/>
          <cell r="D1990"/>
        </row>
        <row r="1991">
          <cell r="B1991"/>
          <cell r="D1991"/>
        </row>
        <row r="1992">
          <cell r="B1992"/>
          <cell r="D1992"/>
        </row>
        <row r="1993">
          <cell r="B1993"/>
          <cell r="D1993"/>
        </row>
        <row r="1994">
          <cell r="B1994"/>
          <cell r="D1994"/>
        </row>
        <row r="1995">
          <cell r="B1995"/>
          <cell r="D1995"/>
        </row>
        <row r="1996">
          <cell r="B1996"/>
          <cell r="D1996"/>
        </row>
        <row r="1997">
          <cell r="B1997"/>
          <cell r="D1997"/>
        </row>
        <row r="1998">
          <cell r="B1998"/>
          <cell r="D1998"/>
        </row>
        <row r="1999">
          <cell r="B1999"/>
          <cell r="D1999"/>
        </row>
        <row r="2000">
          <cell r="B2000"/>
          <cell r="D2000"/>
        </row>
        <row r="2001">
          <cell r="B2001"/>
          <cell r="D2001"/>
        </row>
        <row r="2002">
          <cell r="B2002"/>
          <cell r="D2002"/>
        </row>
        <row r="2003">
          <cell r="B2003"/>
          <cell r="D2003"/>
        </row>
        <row r="2004">
          <cell r="B2004"/>
          <cell r="D2004"/>
        </row>
        <row r="2005">
          <cell r="B2005"/>
          <cell r="D2005"/>
        </row>
        <row r="2006">
          <cell r="B2006"/>
          <cell r="D2006"/>
        </row>
        <row r="2007">
          <cell r="B2007"/>
          <cell r="D2007"/>
        </row>
        <row r="2008">
          <cell r="B2008"/>
          <cell r="D2008"/>
        </row>
        <row r="2009">
          <cell r="B2009"/>
          <cell r="D2009"/>
        </row>
        <row r="2010">
          <cell r="B2010"/>
          <cell r="D2010"/>
        </row>
        <row r="2011">
          <cell r="B2011"/>
          <cell r="D2011"/>
        </row>
        <row r="2012">
          <cell r="B2012"/>
          <cell r="D2012"/>
        </row>
        <row r="2013">
          <cell r="B2013"/>
          <cell r="D2013"/>
        </row>
        <row r="2014">
          <cell r="B2014"/>
          <cell r="D2014"/>
        </row>
        <row r="2015">
          <cell r="B2015"/>
          <cell r="D2015"/>
        </row>
        <row r="2016">
          <cell r="B2016"/>
          <cell r="D2016"/>
        </row>
        <row r="2017">
          <cell r="B2017"/>
          <cell r="D2017"/>
        </row>
        <row r="2018">
          <cell r="B2018"/>
          <cell r="D2018"/>
        </row>
        <row r="2019">
          <cell r="B2019"/>
          <cell r="D2019"/>
        </row>
        <row r="2020">
          <cell r="B2020"/>
          <cell r="D2020"/>
        </row>
        <row r="2021">
          <cell r="B2021"/>
          <cell r="D2021"/>
        </row>
        <row r="2022">
          <cell r="B2022"/>
          <cell r="D2022"/>
        </row>
        <row r="2023">
          <cell r="B2023"/>
          <cell r="D2023"/>
        </row>
        <row r="2024">
          <cell r="B2024"/>
          <cell r="D2024"/>
        </row>
        <row r="2025">
          <cell r="B2025"/>
          <cell r="D2025"/>
        </row>
        <row r="2026">
          <cell r="B2026"/>
          <cell r="D2026"/>
        </row>
        <row r="2027">
          <cell r="B2027"/>
          <cell r="D2027"/>
        </row>
        <row r="2028">
          <cell r="B2028"/>
          <cell r="D2028"/>
        </row>
        <row r="2029">
          <cell r="B2029"/>
          <cell r="D2029"/>
        </row>
        <row r="2030">
          <cell r="B2030"/>
          <cell r="D2030"/>
        </row>
        <row r="2031">
          <cell r="B2031"/>
          <cell r="D2031"/>
        </row>
        <row r="2032">
          <cell r="B2032"/>
          <cell r="D2032"/>
        </row>
        <row r="2033">
          <cell r="B2033"/>
          <cell r="D2033"/>
        </row>
        <row r="2034">
          <cell r="B2034"/>
          <cell r="D2034"/>
        </row>
        <row r="2035">
          <cell r="B2035"/>
          <cell r="D2035"/>
        </row>
        <row r="2036">
          <cell r="B2036"/>
          <cell r="D2036"/>
        </row>
        <row r="2037">
          <cell r="B2037"/>
          <cell r="D2037"/>
        </row>
        <row r="2038">
          <cell r="B2038"/>
          <cell r="D2038"/>
        </row>
        <row r="2039">
          <cell r="B2039"/>
          <cell r="D2039"/>
        </row>
        <row r="2040">
          <cell r="B2040"/>
          <cell r="D2040"/>
        </row>
        <row r="2041">
          <cell r="B2041"/>
          <cell r="D2041"/>
        </row>
        <row r="2042">
          <cell r="B2042"/>
          <cell r="D2042"/>
        </row>
        <row r="2043">
          <cell r="B2043"/>
          <cell r="D2043"/>
        </row>
        <row r="2044">
          <cell r="B2044"/>
          <cell r="D2044"/>
        </row>
        <row r="2045">
          <cell r="B2045"/>
          <cell r="D2045"/>
        </row>
        <row r="2046">
          <cell r="B2046"/>
          <cell r="D2046"/>
        </row>
        <row r="2047">
          <cell r="B2047"/>
          <cell r="D2047"/>
        </row>
        <row r="2048">
          <cell r="B2048"/>
          <cell r="D2048"/>
        </row>
        <row r="2049">
          <cell r="B2049"/>
          <cell r="D2049"/>
        </row>
        <row r="2050">
          <cell r="B2050"/>
          <cell r="D2050"/>
        </row>
        <row r="2051">
          <cell r="B2051"/>
          <cell r="D2051"/>
        </row>
        <row r="2052">
          <cell r="B2052"/>
          <cell r="D2052"/>
        </row>
        <row r="2053">
          <cell r="B2053"/>
          <cell r="D2053"/>
        </row>
        <row r="2054">
          <cell r="B2054"/>
          <cell r="D2054"/>
        </row>
        <row r="2055">
          <cell r="B2055"/>
          <cell r="D2055"/>
        </row>
        <row r="2056">
          <cell r="B2056"/>
          <cell r="D2056"/>
        </row>
        <row r="2057">
          <cell r="B2057"/>
          <cell r="D2057"/>
        </row>
        <row r="2058">
          <cell r="B2058"/>
          <cell r="D2058"/>
        </row>
        <row r="2060">
          <cell r="B2060"/>
          <cell r="D2060"/>
        </row>
        <row r="2061">
          <cell r="B2061"/>
          <cell r="D2061"/>
        </row>
        <row r="2063">
          <cell r="B2063"/>
          <cell r="D2063"/>
        </row>
        <row r="2064">
          <cell r="B2064"/>
          <cell r="D2064"/>
        </row>
        <row r="2066">
          <cell r="B2066"/>
          <cell r="D2066"/>
        </row>
        <row r="2067">
          <cell r="B2067"/>
          <cell r="D2067"/>
        </row>
        <row r="2069">
          <cell r="B2069"/>
          <cell r="D2069"/>
        </row>
        <row r="2070">
          <cell r="B2070"/>
          <cell r="D2070"/>
        </row>
        <row r="2072">
          <cell r="B2072"/>
          <cell r="D2072"/>
        </row>
        <row r="2073">
          <cell r="B2073"/>
          <cell r="D2073"/>
        </row>
        <row r="2075">
          <cell r="B2075"/>
          <cell r="D2075"/>
        </row>
        <row r="2076">
          <cell r="B2076"/>
          <cell r="D2076"/>
        </row>
        <row r="2078">
          <cell r="B2078"/>
          <cell r="D2078"/>
        </row>
        <row r="2079">
          <cell r="B2079"/>
          <cell r="D2079"/>
        </row>
        <row r="2081">
          <cell r="B2081"/>
          <cell r="D2081"/>
        </row>
        <row r="2082">
          <cell r="B2082"/>
          <cell r="D2082"/>
        </row>
        <row r="2084">
          <cell r="B2084"/>
          <cell r="D2084"/>
        </row>
        <row r="2085">
          <cell r="B2085"/>
          <cell r="D2085"/>
        </row>
        <row r="2087">
          <cell r="B2087"/>
          <cell r="D2087"/>
        </row>
        <row r="2088">
          <cell r="B2088"/>
          <cell r="D2088"/>
        </row>
        <row r="2090">
          <cell r="B2090"/>
          <cell r="D2090"/>
        </row>
        <row r="2091">
          <cell r="B2091"/>
          <cell r="D2091"/>
        </row>
        <row r="2093">
          <cell r="B2093"/>
          <cell r="D2093"/>
        </row>
        <row r="2094">
          <cell r="B2094"/>
          <cell r="D2094"/>
        </row>
        <row r="2096">
          <cell r="B2096"/>
          <cell r="D2096"/>
        </row>
        <row r="2099">
          <cell r="B2099"/>
          <cell r="D2099"/>
        </row>
        <row r="2102">
          <cell r="B2102"/>
          <cell r="D2102"/>
        </row>
        <row r="2105">
          <cell r="B2105"/>
          <cell r="D2105"/>
        </row>
        <row r="2107">
          <cell r="B2107"/>
          <cell r="D2107"/>
        </row>
        <row r="2109">
          <cell r="B2109"/>
          <cell r="D2109"/>
        </row>
        <row r="2112">
          <cell r="B2112"/>
          <cell r="D2112"/>
        </row>
        <row r="2115">
          <cell r="B2115"/>
          <cell r="D2115"/>
        </row>
        <row r="2118">
          <cell r="B2118"/>
          <cell r="D2118"/>
        </row>
        <row r="2121">
          <cell r="B2121"/>
          <cell r="D2121"/>
        </row>
        <row r="2124">
          <cell r="B2124"/>
          <cell r="D2124"/>
        </row>
        <row r="2131">
          <cell r="B2131"/>
          <cell r="D2131"/>
        </row>
        <row r="2134">
          <cell r="B2134"/>
          <cell r="D2134"/>
        </row>
        <row r="2137">
          <cell r="B2137"/>
          <cell r="D2137"/>
        </row>
        <row r="2140">
          <cell r="B2140"/>
          <cell r="D2140"/>
        </row>
        <row r="2143">
          <cell r="B2143"/>
          <cell r="D2143"/>
        </row>
        <row r="2146">
          <cell r="B2146"/>
          <cell r="D2146"/>
        </row>
        <row r="2149">
          <cell r="B2149"/>
          <cell r="D2149"/>
        </row>
        <row r="2152">
          <cell r="B2152"/>
          <cell r="D2152"/>
        </row>
        <row r="2155">
          <cell r="B2155"/>
          <cell r="D2155"/>
        </row>
        <row r="2158">
          <cell r="B2158"/>
          <cell r="D2158"/>
        </row>
        <row r="2161">
          <cell r="B2161"/>
          <cell r="D2161"/>
        </row>
        <row r="2164">
          <cell r="B2164"/>
          <cell r="D2164"/>
        </row>
        <row r="2167">
          <cell r="B2167"/>
          <cell r="D2167"/>
        </row>
        <row r="2170">
          <cell r="B2170"/>
          <cell r="D2170"/>
        </row>
        <row r="2173">
          <cell r="B2173"/>
          <cell r="D2173"/>
        </row>
        <row r="2176">
          <cell r="B2176"/>
          <cell r="D2176"/>
        </row>
        <row r="2179">
          <cell r="B2179"/>
          <cell r="D2179"/>
        </row>
        <row r="2182">
          <cell r="B2182"/>
          <cell r="D2182"/>
        </row>
        <row r="2185">
          <cell r="B2185"/>
          <cell r="D2185"/>
        </row>
        <row r="2188">
          <cell r="B2188"/>
          <cell r="D2188"/>
        </row>
        <row r="2195">
          <cell r="B2195"/>
          <cell r="D2195"/>
        </row>
        <row r="2198">
          <cell r="B2198"/>
          <cell r="D2198"/>
        </row>
        <row r="2201">
          <cell r="B2201"/>
          <cell r="D2201"/>
        </row>
        <row r="2202">
          <cell r="B2202"/>
          <cell r="D2202"/>
        </row>
        <row r="2205">
          <cell r="B2205"/>
          <cell r="D2205"/>
        </row>
        <row r="2208">
          <cell r="B2208"/>
          <cell r="D2208"/>
        </row>
        <row r="2211">
          <cell r="B2211"/>
          <cell r="D2211"/>
        </row>
        <row r="2214">
          <cell r="B2214"/>
          <cell r="D2214"/>
        </row>
        <row r="2217">
          <cell r="B2217"/>
          <cell r="D2217"/>
        </row>
        <row r="2220">
          <cell r="B2220"/>
          <cell r="D2220"/>
        </row>
        <row r="2221">
          <cell r="B2221"/>
          <cell r="D2221"/>
        </row>
        <row r="2222">
          <cell r="B2222"/>
          <cell r="D2222"/>
        </row>
        <row r="2223">
          <cell r="B2223"/>
          <cell r="D2223"/>
        </row>
        <row r="2224">
          <cell r="B2224"/>
          <cell r="D2224"/>
        </row>
        <row r="2225">
          <cell r="B2225"/>
          <cell r="D2225"/>
        </row>
        <row r="2226">
          <cell r="B2226"/>
          <cell r="D2226"/>
        </row>
        <row r="2227">
          <cell r="B2227"/>
          <cell r="D2227"/>
        </row>
        <row r="2228">
          <cell r="B2228"/>
          <cell r="D2228"/>
        </row>
        <row r="2229">
          <cell r="B2229"/>
          <cell r="D2229"/>
        </row>
        <row r="2230">
          <cell r="B2230"/>
          <cell r="D2230"/>
        </row>
        <row r="2231">
          <cell r="B2231"/>
          <cell r="D2231"/>
        </row>
        <row r="2232">
          <cell r="B2232"/>
          <cell r="D2232"/>
        </row>
        <row r="2233">
          <cell r="B2233"/>
          <cell r="D2233"/>
        </row>
        <row r="2234">
          <cell r="B2234"/>
          <cell r="D2234"/>
        </row>
        <row r="2235">
          <cell r="B2235"/>
          <cell r="D2235"/>
        </row>
        <row r="2236">
          <cell r="B2236"/>
          <cell r="D2236"/>
        </row>
        <row r="2237">
          <cell r="B2237"/>
          <cell r="D2237"/>
        </row>
        <row r="2238">
          <cell r="B2238"/>
          <cell r="D2238"/>
        </row>
        <row r="2239">
          <cell r="B2239"/>
          <cell r="D2239"/>
        </row>
        <row r="2240">
          <cell r="B2240"/>
          <cell r="D2240"/>
        </row>
        <row r="2241">
          <cell r="B2241"/>
          <cell r="D2241"/>
        </row>
        <row r="2242">
          <cell r="B2242"/>
          <cell r="D2242"/>
        </row>
        <row r="2243">
          <cell r="B2243"/>
          <cell r="D2243"/>
        </row>
        <row r="2244">
          <cell r="B2244"/>
          <cell r="D2244"/>
        </row>
        <row r="2245">
          <cell r="B2245"/>
          <cell r="D2245"/>
        </row>
        <row r="2246">
          <cell r="B2246"/>
          <cell r="D2246"/>
        </row>
        <row r="2247">
          <cell r="B2247"/>
          <cell r="D2247"/>
        </row>
        <row r="2248">
          <cell r="B2248"/>
          <cell r="D2248"/>
        </row>
        <row r="2249">
          <cell r="B2249"/>
          <cell r="D2249"/>
        </row>
        <row r="2250">
          <cell r="B2250"/>
          <cell r="D2250"/>
        </row>
        <row r="2251">
          <cell r="B2251"/>
          <cell r="D2251"/>
        </row>
        <row r="2252">
          <cell r="B2252"/>
          <cell r="D2252"/>
        </row>
        <row r="2253">
          <cell r="B2253"/>
          <cell r="D2253"/>
        </row>
        <row r="2254">
          <cell r="B2254"/>
          <cell r="D2254"/>
        </row>
        <row r="2255">
          <cell r="B2255"/>
          <cell r="D2255"/>
        </row>
        <row r="2256">
          <cell r="B2256"/>
          <cell r="D2256"/>
        </row>
        <row r="2257">
          <cell r="B2257"/>
          <cell r="D2257"/>
        </row>
        <row r="2258">
          <cell r="B2258"/>
          <cell r="D2258"/>
        </row>
        <row r="2259">
          <cell r="B2259"/>
          <cell r="D2259"/>
        </row>
        <row r="2260">
          <cell r="B2260"/>
          <cell r="D2260"/>
        </row>
        <row r="2261">
          <cell r="B2261"/>
          <cell r="D2261"/>
        </row>
        <row r="2262">
          <cell r="B2262"/>
          <cell r="D2262"/>
        </row>
        <row r="2263">
          <cell r="B2263"/>
          <cell r="D2263"/>
        </row>
        <row r="2264">
          <cell r="B2264"/>
          <cell r="D2264"/>
        </row>
        <row r="2265">
          <cell r="B2265"/>
          <cell r="D2265"/>
        </row>
        <row r="2266">
          <cell r="B2266"/>
          <cell r="D2266"/>
        </row>
        <row r="2267">
          <cell r="B2267"/>
          <cell r="D2267"/>
        </row>
        <row r="2268">
          <cell r="B2268"/>
          <cell r="D2268"/>
        </row>
        <row r="2269">
          <cell r="B2269"/>
          <cell r="D2269"/>
        </row>
        <row r="2270">
          <cell r="B2270"/>
          <cell r="D2270"/>
        </row>
        <row r="2271">
          <cell r="B2271"/>
          <cell r="D2271"/>
        </row>
        <row r="2272">
          <cell r="B2272"/>
          <cell r="D2272"/>
        </row>
        <row r="2273">
          <cell r="B2273"/>
          <cell r="D2273"/>
        </row>
        <row r="2274">
          <cell r="B2274"/>
          <cell r="D2274"/>
        </row>
        <row r="2275">
          <cell r="B2275"/>
          <cell r="D2275"/>
        </row>
        <row r="2276">
          <cell r="B2276"/>
          <cell r="D2276"/>
        </row>
        <row r="2277">
          <cell r="B2277"/>
          <cell r="D2277"/>
        </row>
        <row r="2278">
          <cell r="B2278"/>
          <cell r="D2278"/>
        </row>
        <row r="2279">
          <cell r="B2279"/>
          <cell r="D2279"/>
        </row>
        <row r="2280">
          <cell r="B2280"/>
          <cell r="D2280"/>
        </row>
        <row r="2281">
          <cell r="B2281"/>
          <cell r="D2281"/>
        </row>
        <row r="2282">
          <cell r="B2282"/>
          <cell r="D2282"/>
        </row>
        <row r="2283">
          <cell r="B2283"/>
          <cell r="D2283"/>
        </row>
        <row r="2284">
          <cell r="B2284"/>
          <cell r="D2284"/>
        </row>
        <row r="2285">
          <cell r="B2285"/>
          <cell r="D2285"/>
        </row>
        <row r="2286">
          <cell r="B2286"/>
          <cell r="D2286"/>
        </row>
        <row r="2287">
          <cell r="B2287"/>
          <cell r="D2287"/>
        </row>
        <row r="2288">
          <cell r="B2288"/>
          <cell r="D2288"/>
        </row>
        <row r="2289">
          <cell r="B2289"/>
          <cell r="D2289"/>
        </row>
        <row r="2290">
          <cell r="B2290"/>
          <cell r="D2290"/>
        </row>
        <row r="2291">
          <cell r="B2291"/>
          <cell r="D2291"/>
        </row>
        <row r="2292">
          <cell r="B2292"/>
          <cell r="D2292"/>
        </row>
        <row r="2293">
          <cell r="B2293"/>
          <cell r="D2293"/>
        </row>
        <row r="2294">
          <cell r="B2294"/>
          <cell r="D2294"/>
        </row>
        <row r="2295">
          <cell r="B2295"/>
          <cell r="D2295"/>
        </row>
        <row r="2296">
          <cell r="B2296"/>
          <cell r="D2296"/>
        </row>
        <row r="2297">
          <cell r="B2297"/>
          <cell r="D2297"/>
        </row>
        <row r="2298">
          <cell r="B2298"/>
          <cell r="D2298"/>
        </row>
        <row r="2299">
          <cell r="B2299"/>
          <cell r="D2299"/>
        </row>
        <row r="2300">
          <cell r="B2300"/>
          <cell r="D2300"/>
        </row>
        <row r="2301">
          <cell r="B2301"/>
          <cell r="D2301"/>
        </row>
        <row r="2302">
          <cell r="B2302"/>
          <cell r="D2302"/>
        </row>
        <row r="2303">
          <cell r="B2303"/>
          <cell r="D2303"/>
        </row>
        <row r="2304">
          <cell r="B2304"/>
          <cell r="D2304"/>
        </row>
        <row r="2305">
          <cell r="B2305"/>
          <cell r="D2305"/>
        </row>
        <row r="2306">
          <cell r="B2306"/>
          <cell r="D2306"/>
        </row>
        <row r="2307">
          <cell r="B2307"/>
          <cell r="D2307"/>
        </row>
        <row r="2308">
          <cell r="B2308"/>
          <cell r="D2308"/>
        </row>
        <row r="2309">
          <cell r="B2309"/>
          <cell r="D2309"/>
        </row>
        <row r="2310">
          <cell r="B2310"/>
          <cell r="D2310"/>
        </row>
        <row r="2311">
          <cell r="B2311"/>
          <cell r="D2311"/>
        </row>
        <row r="2312">
          <cell r="B2312"/>
          <cell r="D2312"/>
        </row>
        <row r="2313">
          <cell r="B2313"/>
          <cell r="D2313"/>
        </row>
        <row r="2314">
          <cell r="B2314"/>
          <cell r="D2314"/>
        </row>
        <row r="2315">
          <cell r="B2315"/>
          <cell r="D2315"/>
        </row>
        <row r="2316">
          <cell r="B2316"/>
          <cell r="D2316"/>
        </row>
        <row r="2317">
          <cell r="B2317"/>
          <cell r="D2317"/>
        </row>
        <row r="2318">
          <cell r="B2318"/>
          <cell r="D2318"/>
        </row>
        <row r="2319">
          <cell r="B2319"/>
          <cell r="D2319"/>
        </row>
        <row r="2320">
          <cell r="B2320"/>
          <cell r="D2320"/>
        </row>
        <row r="2321">
          <cell r="B2321"/>
          <cell r="D2321"/>
        </row>
        <row r="2322">
          <cell r="B2322"/>
          <cell r="D2322"/>
        </row>
        <row r="2323">
          <cell r="B2323"/>
          <cell r="D2323"/>
        </row>
        <row r="2324">
          <cell r="B2324"/>
          <cell r="D2324"/>
        </row>
        <row r="2325">
          <cell r="B2325"/>
          <cell r="D2325"/>
        </row>
        <row r="2326">
          <cell r="B2326"/>
          <cell r="D2326"/>
        </row>
        <row r="2327">
          <cell r="B2327"/>
          <cell r="D2327"/>
        </row>
        <row r="2328">
          <cell r="B2328"/>
          <cell r="D2328"/>
        </row>
        <row r="2329">
          <cell r="B2329"/>
          <cell r="D2329"/>
        </row>
        <row r="2330">
          <cell r="B2330"/>
          <cell r="D2330"/>
        </row>
        <row r="2331">
          <cell r="B2331"/>
          <cell r="D2331"/>
        </row>
        <row r="2332">
          <cell r="B2332"/>
          <cell r="D2332"/>
        </row>
        <row r="2333">
          <cell r="B2333"/>
          <cell r="D2333"/>
        </row>
        <row r="2334">
          <cell r="B2334"/>
          <cell r="D2334"/>
        </row>
        <row r="2335">
          <cell r="B2335"/>
          <cell r="D2335"/>
        </row>
        <row r="2336">
          <cell r="B2336"/>
          <cell r="D2336"/>
        </row>
        <row r="2337">
          <cell r="B2337"/>
          <cell r="D2337"/>
        </row>
        <row r="2338">
          <cell r="B2338"/>
          <cell r="D2338"/>
        </row>
        <row r="2339">
          <cell r="B2339"/>
          <cell r="D2339"/>
        </row>
        <row r="2340">
          <cell r="B2340"/>
          <cell r="D2340"/>
        </row>
        <row r="2341">
          <cell r="B2341"/>
          <cell r="D2341"/>
        </row>
        <row r="2342">
          <cell r="B2342"/>
          <cell r="D2342"/>
        </row>
        <row r="2343">
          <cell r="B2343"/>
          <cell r="D2343"/>
        </row>
        <row r="2344">
          <cell r="B2344"/>
          <cell r="D2344"/>
        </row>
        <row r="2345">
          <cell r="B2345"/>
          <cell r="D2345"/>
        </row>
        <row r="2346">
          <cell r="B2346"/>
          <cell r="D2346"/>
        </row>
        <row r="2347">
          <cell r="B2347"/>
          <cell r="D2347"/>
        </row>
        <row r="2348">
          <cell r="B2348"/>
          <cell r="D2348"/>
        </row>
        <row r="2349">
          <cell r="B2349"/>
          <cell r="D2349"/>
        </row>
        <row r="2350">
          <cell r="B2350"/>
          <cell r="D2350"/>
        </row>
        <row r="2351">
          <cell r="B2351"/>
          <cell r="D2351"/>
        </row>
        <row r="2352">
          <cell r="B2352"/>
          <cell r="D2352"/>
        </row>
        <row r="2353">
          <cell r="B2353"/>
          <cell r="D2353"/>
        </row>
        <row r="2354">
          <cell r="B2354"/>
          <cell r="D2354"/>
        </row>
        <row r="2355">
          <cell r="B2355"/>
          <cell r="D2355"/>
        </row>
        <row r="2356">
          <cell r="B2356"/>
          <cell r="D2356"/>
        </row>
        <row r="2357">
          <cell r="B2357"/>
          <cell r="D2357"/>
        </row>
        <row r="2358">
          <cell r="B2358"/>
          <cell r="D2358"/>
        </row>
        <row r="2359">
          <cell r="B2359"/>
          <cell r="D2359"/>
        </row>
        <row r="2360">
          <cell r="B2360"/>
          <cell r="D2360"/>
        </row>
        <row r="2361">
          <cell r="B2361"/>
          <cell r="D2361"/>
        </row>
        <row r="2362">
          <cell r="B2362"/>
          <cell r="D2362"/>
        </row>
        <row r="2363">
          <cell r="B2363"/>
          <cell r="D2363"/>
        </row>
        <row r="2364">
          <cell r="B2364"/>
          <cell r="D2364"/>
        </row>
        <row r="2365">
          <cell r="B2365"/>
          <cell r="D2365"/>
        </row>
        <row r="2366">
          <cell r="B2366"/>
          <cell r="D2366"/>
        </row>
        <row r="2367">
          <cell r="B2367"/>
          <cell r="D2367"/>
        </row>
        <row r="2368">
          <cell r="B2368"/>
          <cell r="D2368"/>
        </row>
        <row r="2369">
          <cell r="B2369"/>
          <cell r="D2369"/>
        </row>
        <row r="2370">
          <cell r="B2370"/>
          <cell r="D2370"/>
        </row>
        <row r="2371">
          <cell r="B2371"/>
          <cell r="D2371"/>
        </row>
        <row r="2372">
          <cell r="B2372"/>
          <cell r="D2372"/>
        </row>
        <row r="2373">
          <cell r="B2373"/>
          <cell r="D2373"/>
        </row>
        <row r="2374">
          <cell r="B2374"/>
          <cell r="D2374"/>
        </row>
        <row r="2375">
          <cell r="B2375"/>
          <cell r="D2375"/>
        </row>
        <row r="2376">
          <cell r="B2376"/>
          <cell r="D2376"/>
        </row>
        <row r="2377">
          <cell r="B2377"/>
          <cell r="D2377"/>
        </row>
        <row r="2378">
          <cell r="B2378"/>
          <cell r="D2378"/>
        </row>
        <row r="2379">
          <cell r="B2379"/>
          <cell r="D2379"/>
        </row>
        <row r="2380">
          <cell r="B2380"/>
          <cell r="D2380"/>
        </row>
        <row r="2381">
          <cell r="B2381"/>
          <cell r="D2381"/>
        </row>
        <row r="2382">
          <cell r="B2382"/>
          <cell r="D2382"/>
        </row>
        <row r="2383">
          <cell r="B2383"/>
          <cell r="D2383"/>
        </row>
        <row r="2384">
          <cell r="B2384"/>
          <cell r="D2384"/>
        </row>
        <row r="2385">
          <cell r="B2385"/>
          <cell r="D2385"/>
        </row>
        <row r="2386">
          <cell r="B2386"/>
          <cell r="D2386"/>
        </row>
        <row r="2387">
          <cell r="B2387"/>
          <cell r="D2387"/>
        </row>
        <row r="2388">
          <cell r="B2388"/>
          <cell r="D2388"/>
        </row>
        <row r="2389">
          <cell r="B2389"/>
          <cell r="D2389"/>
        </row>
        <row r="2390">
          <cell r="B2390"/>
          <cell r="D2390"/>
        </row>
        <row r="2391">
          <cell r="B2391"/>
          <cell r="D2391"/>
        </row>
        <row r="2392">
          <cell r="B2392"/>
          <cell r="D2392"/>
        </row>
        <row r="2393">
          <cell r="B2393"/>
          <cell r="D2393"/>
        </row>
        <row r="2394">
          <cell r="B2394"/>
          <cell r="D2394"/>
        </row>
        <row r="2395">
          <cell r="B2395"/>
          <cell r="D2395"/>
        </row>
        <row r="2396">
          <cell r="B2396"/>
          <cell r="D2396"/>
        </row>
        <row r="2397">
          <cell r="B2397"/>
          <cell r="D2397"/>
        </row>
        <row r="2398">
          <cell r="B2398"/>
          <cell r="D2398"/>
        </row>
        <row r="2399">
          <cell r="B2399"/>
          <cell r="D2399"/>
        </row>
        <row r="2400">
          <cell r="B2400"/>
          <cell r="D2400"/>
        </row>
        <row r="2401">
          <cell r="B2401"/>
          <cell r="D2401"/>
        </row>
        <row r="2402">
          <cell r="B2402"/>
          <cell r="D2402"/>
        </row>
        <row r="2403">
          <cell r="B2403"/>
          <cell r="D2403"/>
        </row>
        <row r="2404">
          <cell r="B2404"/>
          <cell r="D2404"/>
        </row>
        <row r="2405">
          <cell r="B2405"/>
          <cell r="D2405"/>
        </row>
        <row r="2406">
          <cell r="B2406"/>
          <cell r="D2406"/>
        </row>
        <row r="2407">
          <cell r="B2407"/>
          <cell r="D2407"/>
        </row>
        <row r="2408">
          <cell r="B2408"/>
          <cell r="D2408"/>
        </row>
        <row r="2409">
          <cell r="B2409"/>
          <cell r="D2409"/>
        </row>
        <row r="2410">
          <cell r="B2410"/>
          <cell r="D2410"/>
        </row>
        <row r="2411">
          <cell r="B2411"/>
          <cell r="D2411"/>
        </row>
        <row r="2412">
          <cell r="B2412"/>
          <cell r="D2412"/>
        </row>
        <row r="2413">
          <cell r="B2413"/>
          <cell r="D2413"/>
        </row>
        <row r="2414">
          <cell r="B2414"/>
          <cell r="D2414"/>
        </row>
        <row r="2415">
          <cell r="B2415"/>
          <cell r="D2415"/>
        </row>
        <row r="2416">
          <cell r="B2416"/>
          <cell r="D2416"/>
        </row>
        <row r="2417">
          <cell r="B2417"/>
          <cell r="D2417"/>
        </row>
        <row r="2418">
          <cell r="B2418"/>
          <cell r="D2418"/>
        </row>
        <row r="2419">
          <cell r="B2419"/>
          <cell r="D2419"/>
        </row>
        <row r="2420">
          <cell r="B2420"/>
          <cell r="D2420"/>
        </row>
        <row r="2421">
          <cell r="B2421"/>
          <cell r="D2421"/>
        </row>
        <row r="2422">
          <cell r="B2422"/>
          <cell r="D2422"/>
        </row>
        <row r="2423">
          <cell r="B2423"/>
          <cell r="D2423"/>
        </row>
        <row r="2424">
          <cell r="B2424"/>
          <cell r="D2424"/>
        </row>
        <row r="2425">
          <cell r="B2425"/>
          <cell r="D2425"/>
        </row>
        <row r="2426">
          <cell r="B2426"/>
          <cell r="D2426"/>
        </row>
        <row r="2427">
          <cell r="B2427"/>
          <cell r="D2427"/>
        </row>
        <row r="2428">
          <cell r="B2428"/>
          <cell r="D2428"/>
        </row>
        <row r="2429">
          <cell r="B2429"/>
          <cell r="D2429"/>
        </row>
        <row r="2430">
          <cell r="B2430"/>
          <cell r="D2430"/>
        </row>
        <row r="2431">
          <cell r="B2431"/>
          <cell r="D2431"/>
        </row>
        <row r="2432">
          <cell r="B2432"/>
          <cell r="D2432"/>
        </row>
        <row r="2433">
          <cell r="B2433"/>
          <cell r="D2433"/>
        </row>
        <row r="2434">
          <cell r="B2434"/>
          <cell r="D2434"/>
        </row>
        <row r="2435">
          <cell r="B2435"/>
          <cell r="D2435"/>
        </row>
        <row r="2436">
          <cell r="B2436"/>
          <cell r="D2436"/>
        </row>
        <row r="2437">
          <cell r="B2437"/>
          <cell r="D2437"/>
        </row>
        <row r="2438">
          <cell r="B2438"/>
          <cell r="D2438"/>
        </row>
        <row r="2439">
          <cell r="B2439"/>
          <cell r="D2439"/>
        </row>
        <row r="2440">
          <cell r="B2440"/>
          <cell r="D2440"/>
        </row>
        <row r="2441">
          <cell r="B2441"/>
          <cell r="D2441"/>
        </row>
        <row r="2442">
          <cell r="B2442"/>
          <cell r="D2442"/>
        </row>
        <row r="2443">
          <cell r="B2443"/>
          <cell r="D2443"/>
        </row>
        <row r="2444">
          <cell r="B2444"/>
          <cell r="D2444"/>
        </row>
        <row r="2445">
          <cell r="B2445"/>
          <cell r="D2445"/>
        </row>
        <row r="2446">
          <cell r="B2446"/>
          <cell r="D2446"/>
        </row>
        <row r="2447">
          <cell r="B2447"/>
          <cell r="D2447"/>
        </row>
        <row r="2448">
          <cell r="B2448"/>
          <cell r="D2448"/>
        </row>
        <row r="2449">
          <cell r="B2449"/>
          <cell r="D2449"/>
        </row>
        <row r="2450">
          <cell r="B2450"/>
          <cell r="D2450"/>
        </row>
        <row r="2451">
          <cell r="B2451"/>
          <cell r="D2451"/>
        </row>
        <row r="2452">
          <cell r="B2452"/>
          <cell r="D2452"/>
        </row>
        <row r="2453">
          <cell r="B2453"/>
          <cell r="D2453"/>
        </row>
        <row r="2454">
          <cell r="B2454"/>
          <cell r="D2454"/>
        </row>
        <row r="2455">
          <cell r="B2455"/>
          <cell r="D2455"/>
        </row>
        <row r="2456">
          <cell r="B2456"/>
          <cell r="D2456"/>
        </row>
        <row r="2457">
          <cell r="B2457"/>
          <cell r="D2457"/>
        </row>
        <row r="2458">
          <cell r="B2458"/>
          <cell r="D2458"/>
        </row>
        <row r="2459">
          <cell r="B2459"/>
          <cell r="D2459"/>
        </row>
        <row r="2460">
          <cell r="B2460"/>
          <cell r="D2460"/>
        </row>
        <row r="2461">
          <cell r="B2461"/>
          <cell r="D2461"/>
        </row>
        <row r="2462">
          <cell r="B2462"/>
          <cell r="D2462"/>
        </row>
        <row r="2463">
          <cell r="B2463"/>
          <cell r="D2463"/>
        </row>
        <row r="2464">
          <cell r="B2464"/>
          <cell r="D2464"/>
        </row>
        <row r="2465">
          <cell r="B2465"/>
          <cell r="D2465"/>
        </row>
        <row r="2466">
          <cell r="B2466"/>
          <cell r="D2466"/>
        </row>
        <row r="2467">
          <cell r="B2467"/>
          <cell r="D2467"/>
        </row>
        <row r="2468">
          <cell r="B2468"/>
          <cell r="D2468"/>
        </row>
        <row r="2469">
          <cell r="B2469"/>
          <cell r="D2469"/>
        </row>
        <row r="2470">
          <cell r="B2470"/>
          <cell r="D2470"/>
        </row>
        <row r="2471">
          <cell r="B2471"/>
          <cell r="D2471"/>
        </row>
        <row r="2472">
          <cell r="B2472"/>
          <cell r="D2472"/>
        </row>
        <row r="2473">
          <cell r="B2473"/>
          <cell r="D2473"/>
        </row>
        <row r="2474">
          <cell r="B2474"/>
          <cell r="D2474"/>
        </row>
        <row r="2475">
          <cell r="B2475"/>
          <cell r="D2475"/>
        </row>
        <row r="2476">
          <cell r="B2476"/>
          <cell r="D2476"/>
        </row>
        <row r="2477">
          <cell r="B2477"/>
          <cell r="D2477"/>
        </row>
        <row r="2478">
          <cell r="B2478"/>
          <cell r="D2478"/>
        </row>
        <row r="2479">
          <cell r="B2479"/>
          <cell r="D2479"/>
        </row>
        <row r="2480">
          <cell r="B2480"/>
          <cell r="D2480"/>
        </row>
        <row r="2481">
          <cell r="B2481"/>
          <cell r="D2481"/>
        </row>
        <row r="2482">
          <cell r="B2482"/>
          <cell r="D2482"/>
        </row>
        <row r="2483">
          <cell r="B2483"/>
          <cell r="D2483"/>
        </row>
        <row r="2484">
          <cell r="B2484"/>
          <cell r="D2484"/>
        </row>
        <row r="2485">
          <cell r="B2485"/>
          <cell r="D2485"/>
        </row>
        <row r="2486">
          <cell r="B2486"/>
          <cell r="D2486"/>
        </row>
        <row r="2487">
          <cell r="B2487"/>
          <cell r="D2487"/>
        </row>
        <row r="2488">
          <cell r="B2488"/>
          <cell r="D2488"/>
        </row>
        <row r="2489">
          <cell r="B2489"/>
          <cell r="D2489"/>
        </row>
        <row r="2490">
          <cell r="B2490"/>
          <cell r="D2490"/>
        </row>
        <row r="2491">
          <cell r="B2491"/>
          <cell r="D2491"/>
        </row>
        <row r="2492">
          <cell r="B2492"/>
          <cell r="D2492"/>
        </row>
        <row r="2493">
          <cell r="B2493"/>
          <cell r="D2493"/>
        </row>
        <row r="2494">
          <cell r="B2494"/>
          <cell r="D2494"/>
        </row>
        <row r="2495">
          <cell r="B2495"/>
          <cell r="D2495"/>
        </row>
        <row r="2496">
          <cell r="B2496"/>
          <cell r="D2496"/>
        </row>
        <row r="2497">
          <cell r="B2497"/>
          <cell r="D2497"/>
        </row>
        <row r="2498">
          <cell r="B2498"/>
          <cell r="D2498"/>
        </row>
        <row r="2499">
          <cell r="B2499"/>
          <cell r="D2499"/>
        </row>
        <row r="2500">
          <cell r="B2500"/>
          <cell r="D2500"/>
        </row>
        <row r="2501">
          <cell r="B2501"/>
          <cell r="D2501"/>
        </row>
        <row r="2502">
          <cell r="B2502"/>
          <cell r="D2502"/>
        </row>
        <row r="2503">
          <cell r="B2503"/>
          <cell r="D2503"/>
        </row>
        <row r="2504">
          <cell r="B2504"/>
          <cell r="D2504"/>
        </row>
        <row r="2505">
          <cell r="B2505"/>
          <cell r="D2505"/>
        </row>
        <row r="2506">
          <cell r="B2506"/>
          <cell r="D2506"/>
        </row>
        <row r="2507">
          <cell r="B2507"/>
          <cell r="D2507"/>
        </row>
        <row r="2508">
          <cell r="B2508"/>
          <cell r="D2508"/>
        </row>
        <row r="2509">
          <cell r="B2509"/>
          <cell r="D2509"/>
        </row>
        <row r="2510">
          <cell r="B2510"/>
          <cell r="D2510"/>
        </row>
        <row r="2511">
          <cell r="B2511"/>
          <cell r="D2511"/>
        </row>
        <row r="2512">
          <cell r="B2512"/>
          <cell r="D2512"/>
        </row>
        <row r="2513">
          <cell r="B2513"/>
          <cell r="D2513"/>
        </row>
        <row r="2514">
          <cell r="B2514"/>
          <cell r="D2514"/>
        </row>
        <row r="2515">
          <cell r="B2515"/>
          <cell r="D2515"/>
        </row>
        <row r="2516">
          <cell r="B2516"/>
          <cell r="D2516"/>
        </row>
        <row r="2517">
          <cell r="B2517"/>
          <cell r="D2517"/>
        </row>
        <row r="2518">
          <cell r="B2518"/>
          <cell r="D2518"/>
        </row>
        <row r="2519">
          <cell r="B2519"/>
          <cell r="D2519"/>
        </row>
        <row r="2520">
          <cell r="B2520"/>
          <cell r="D2520"/>
        </row>
        <row r="2521">
          <cell r="B2521"/>
          <cell r="D2521"/>
        </row>
        <row r="2522">
          <cell r="B2522"/>
          <cell r="D2522"/>
        </row>
        <row r="2523">
          <cell r="B2523"/>
          <cell r="D2523"/>
        </row>
        <row r="2524">
          <cell r="B2524"/>
          <cell r="D2524"/>
        </row>
        <row r="2525">
          <cell r="B2525"/>
          <cell r="D2525"/>
        </row>
        <row r="2526">
          <cell r="B2526"/>
          <cell r="D2526"/>
        </row>
        <row r="2527">
          <cell r="B2527"/>
          <cell r="D2527"/>
        </row>
        <row r="2528">
          <cell r="B2528"/>
          <cell r="D2528"/>
        </row>
        <row r="2529">
          <cell r="B2529"/>
          <cell r="D2529"/>
        </row>
        <row r="2530">
          <cell r="B2530"/>
          <cell r="D2530"/>
        </row>
        <row r="2531">
          <cell r="B2531"/>
          <cell r="D2531"/>
        </row>
        <row r="2532">
          <cell r="B2532"/>
          <cell r="D2532"/>
        </row>
        <row r="2533">
          <cell r="B2533"/>
          <cell r="D2533"/>
        </row>
        <row r="2534">
          <cell r="B2534"/>
          <cell r="D2534"/>
        </row>
        <row r="2535">
          <cell r="B2535"/>
          <cell r="D2535"/>
        </row>
        <row r="2536">
          <cell r="B2536"/>
          <cell r="D2536"/>
        </row>
        <row r="2537">
          <cell r="B2537"/>
          <cell r="D2537"/>
        </row>
        <row r="2538">
          <cell r="B2538"/>
          <cell r="D2538"/>
        </row>
        <row r="2539">
          <cell r="B2539"/>
          <cell r="D2539"/>
        </row>
        <row r="2540">
          <cell r="B2540"/>
          <cell r="D2540"/>
        </row>
        <row r="2541">
          <cell r="B2541"/>
          <cell r="D2541"/>
        </row>
        <row r="2542">
          <cell r="B2542"/>
          <cell r="D2542"/>
        </row>
        <row r="2543">
          <cell r="B2543"/>
          <cell r="D2543"/>
        </row>
        <row r="2544">
          <cell r="B2544"/>
          <cell r="D2544"/>
        </row>
        <row r="2545">
          <cell r="B2545"/>
          <cell r="D2545"/>
        </row>
        <row r="2546">
          <cell r="B2546"/>
          <cell r="D2546"/>
        </row>
        <row r="2547">
          <cell r="B2547"/>
          <cell r="D2547"/>
        </row>
        <row r="2548">
          <cell r="B2548"/>
          <cell r="D2548"/>
        </row>
        <row r="2549">
          <cell r="B2549"/>
          <cell r="D2549"/>
        </row>
        <row r="2550">
          <cell r="B2550"/>
          <cell r="D2550"/>
        </row>
        <row r="2551">
          <cell r="B2551"/>
          <cell r="D2551"/>
        </row>
        <row r="2552">
          <cell r="B2552"/>
          <cell r="D2552"/>
        </row>
        <row r="2553">
          <cell r="B2553"/>
          <cell r="D2553"/>
        </row>
        <row r="2554">
          <cell r="B2554"/>
          <cell r="D2554"/>
        </row>
        <row r="2555">
          <cell r="B2555"/>
          <cell r="D2555"/>
        </row>
        <row r="2556">
          <cell r="B2556"/>
          <cell r="D2556"/>
        </row>
        <row r="2557">
          <cell r="B2557"/>
          <cell r="D2557"/>
        </row>
        <row r="2558">
          <cell r="B2558"/>
          <cell r="D2558"/>
        </row>
        <row r="2559">
          <cell r="B2559"/>
          <cell r="D2559"/>
        </row>
        <row r="2560">
          <cell r="B2560"/>
          <cell r="D2560"/>
        </row>
        <row r="2561">
          <cell r="B2561"/>
          <cell r="D2561"/>
        </row>
        <row r="2562">
          <cell r="B2562"/>
          <cell r="D2562"/>
        </row>
        <row r="2563">
          <cell r="B2563"/>
          <cell r="D2563"/>
        </row>
        <row r="2564">
          <cell r="B2564"/>
          <cell r="D2564"/>
        </row>
        <row r="2565">
          <cell r="B2565"/>
          <cell r="D2565"/>
        </row>
        <row r="2566">
          <cell r="B2566"/>
          <cell r="D2566"/>
        </row>
        <row r="2567">
          <cell r="B2567"/>
          <cell r="D2567"/>
        </row>
        <row r="2568">
          <cell r="B2568"/>
          <cell r="D2568"/>
        </row>
        <row r="2569">
          <cell r="B2569"/>
          <cell r="D2569"/>
        </row>
        <row r="2570">
          <cell r="B2570"/>
          <cell r="D2570"/>
        </row>
        <row r="2571">
          <cell r="B2571"/>
          <cell r="D2571"/>
        </row>
        <row r="2572">
          <cell r="B2572"/>
          <cell r="D2572"/>
        </row>
        <row r="2573">
          <cell r="B2573"/>
          <cell r="D2573"/>
        </row>
        <row r="2574">
          <cell r="B2574"/>
          <cell r="D2574"/>
        </row>
        <row r="2575">
          <cell r="B2575"/>
          <cell r="D2575"/>
        </row>
        <row r="2576">
          <cell r="B2576"/>
          <cell r="D2576"/>
        </row>
        <row r="2577">
          <cell r="B2577"/>
          <cell r="D2577"/>
        </row>
        <row r="2578">
          <cell r="B2578"/>
          <cell r="D2578"/>
        </row>
        <row r="2579">
          <cell r="B2579"/>
          <cell r="D2579"/>
        </row>
        <row r="2580">
          <cell r="B2580"/>
          <cell r="D2580"/>
        </row>
        <row r="2581">
          <cell r="B2581"/>
          <cell r="D2581"/>
        </row>
        <row r="2582">
          <cell r="B2582"/>
          <cell r="D2582"/>
        </row>
        <row r="2583">
          <cell r="B2583"/>
          <cell r="D2583"/>
        </row>
        <row r="2584">
          <cell r="B2584"/>
          <cell r="D2584"/>
        </row>
        <row r="2585">
          <cell r="B2585"/>
          <cell r="D2585"/>
        </row>
        <row r="2586">
          <cell r="B2586"/>
          <cell r="D2586"/>
        </row>
        <row r="2587">
          <cell r="B2587"/>
          <cell r="D2587"/>
        </row>
        <row r="2588">
          <cell r="B2588"/>
          <cell r="D2588"/>
        </row>
        <row r="2589">
          <cell r="B2589"/>
          <cell r="D2589"/>
        </row>
        <row r="2590">
          <cell r="B2590"/>
          <cell r="D2590"/>
        </row>
        <row r="2591">
          <cell r="B2591"/>
          <cell r="D2591"/>
        </row>
        <row r="2592">
          <cell r="B2592"/>
          <cell r="D2592"/>
        </row>
        <row r="2593">
          <cell r="B2593"/>
          <cell r="D2593"/>
        </row>
        <row r="2594">
          <cell r="B2594"/>
          <cell r="D2594"/>
        </row>
        <row r="2595">
          <cell r="B2595"/>
          <cell r="D2595"/>
        </row>
        <row r="2596">
          <cell r="B2596"/>
          <cell r="D2596"/>
        </row>
        <row r="2597">
          <cell r="B2597"/>
          <cell r="D2597"/>
        </row>
        <row r="2598">
          <cell r="B2598"/>
          <cell r="D2598"/>
        </row>
        <row r="2599">
          <cell r="B2599"/>
          <cell r="D2599"/>
        </row>
        <row r="2600">
          <cell r="B2600"/>
          <cell r="D2600"/>
        </row>
        <row r="2601">
          <cell r="B2601"/>
          <cell r="D2601"/>
        </row>
        <row r="2602">
          <cell r="B2602"/>
          <cell r="D2602"/>
        </row>
        <row r="2603">
          <cell r="B2603"/>
          <cell r="D2603"/>
        </row>
        <row r="2604">
          <cell r="B2604"/>
          <cell r="D2604"/>
        </row>
        <row r="2605">
          <cell r="B2605"/>
          <cell r="D2605"/>
        </row>
        <row r="2606">
          <cell r="B2606"/>
          <cell r="D2606"/>
        </row>
        <row r="2607">
          <cell r="B2607"/>
          <cell r="D2607"/>
        </row>
        <row r="2608">
          <cell r="B2608"/>
          <cell r="D2608"/>
        </row>
        <row r="2609">
          <cell r="B2609"/>
          <cell r="D2609"/>
        </row>
        <row r="2610">
          <cell r="B2610"/>
          <cell r="D2610"/>
        </row>
        <row r="2611">
          <cell r="B2611"/>
          <cell r="D2611"/>
        </row>
        <row r="2612">
          <cell r="B2612"/>
          <cell r="D2612"/>
        </row>
        <row r="2613">
          <cell r="B2613"/>
          <cell r="D2613"/>
        </row>
        <row r="2614">
          <cell r="B2614"/>
          <cell r="D2614"/>
        </row>
        <row r="2615">
          <cell r="B2615"/>
          <cell r="D2615"/>
        </row>
        <row r="2616">
          <cell r="B2616"/>
          <cell r="D2616"/>
        </row>
        <row r="2617">
          <cell r="B2617"/>
          <cell r="D2617"/>
        </row>
        <row r="2618">
          <cell r="B2618"/>
          <cell r="D2618"/>
        </row>
        <row r="2619">
          <cell r="B2619"/>
          <cell r="D2619"/>
        </row>
        <row r="2620">
          <cell r="B2620"/>
          <cell r="D2620"/>
        </row>
        <row r="2621">
          <cell r="B2621"/>
          <cell r="D2621"/>
        </row>
        <row r="2622">
          <cell r="B2622"/>
          <cell r="D2622"/>
        </row>
        <row r="2623">
          <cell r="B2623"/>
          <cell r="D2623"/>
        </row>
        <row r="2624">
          <cell r="B2624"/>
          <cell r="D2624"/>
        </row>
        <row r="2625">
          <cell r="B2625"/>
          <cell r="D2625"/>
        </row>
        <row r="2626">
          <cell r="B2626"/>
          <cell r="D2626"/>
        </row>
        <row r="2627">
          <cell r="B2627"/>
          <cell r="D2627"/>
        </row>
        <row r="2628">
          <cell r="B2628"/>
          <cell r="D2628"/>
        </row>
        <row r="2629">
          <cell r="B2629"/>
          <cell r="D2629"/>
        </row>
        <row r="2630">
          <cell r="B2630"/>
          <cell r="D2630"/>
        </row>
        <row r="2631">
          <cell r="B2631"/>
          <cell r="D2631"/>
        </row>
        <row r="2632">
          <cell r="B2632"/>
          <cell r="D2632"/>
        </row>
        <row r="2633">
          <cell r="B2633"/>
          <cell r="D2633"/>
        </row>
        <row r="2634">
          <cell r="B2634"/>
          <cell r="D2634"/>
        </row>
        <row r="2635">
          <cell r="B2635"/>
          <cell r="D2635"/>
        </row>
        <row r="2636">
          <cell r="B2636"/>
          <cell r="D2636"/>
        </row>
        <row r="2637">
          <cell r="B2637"/>
          <cell r="D2637"/>
        </row>
        <row r="2638">
          <cell r="B2638"/>
          <cell r="D2638"/>
        </row>
        <row r="2639">
          <cell r="B2639"/>
          <cell r="D2639"/>
        </row>
        <row r="2640">
          <cell r="B2640"/>
          <cell r="D2640"/>
        </row>
        <row r="2641">
          <cell r="B2641"/>
          <cell r="D2641"/>
        </row>
        <row r="2642">
          <cell r="B2642"/>
          <cell r="D2642"/>
        </row>
        <row r="2643">
          <cell r="B2643"/>
          <cell r="D2643"/>
        </row>
        <row r="2644">
          <cell r="B2644"/>
          <cell r="D2644"/>
        </row>
        <row r="2645">
          <cell r="B2645"/>
          <cell r="D2645"/>
        </row>
        <row r="2646">
          <cell r="B2646"/>
          <cell r="D2646"/>
        </row>
        <row r="2647">
          <cell r="B2647"/>
          <cell r="D2647"/>
        </row>
        <row r="2648">
          <cell r="B2648"/>
          <cell r="D2648"/>
        </row>
        <row r="2649">
          <cell r="B2649"/>
          <cell r="D2649"/>
        </row>
        <row r="2650">
          <cell r="B2650"/>
          <cell r="D2650"/>
        </row>
        <row r="2651">
          <cell r="B2651"/>
          <cell r="D2651"/>
        </row>
        <row r="2652">
          <cell r="B2652"/>
          <cell r="D2652"/>
        </row>
        <row r="2653">
          <cell r="B2653"/>
          <cell r="D2653"/>
        </row>
        <row r="2654">
          <cell r="B2654"/>
          <cell r="D2654"/>
        </row>
        <row r="2655">
          <cell r="B2655"/>
          <cell r="D2655"/>
        </row>
        <row r="2656">
          <cell r="B2656"/>
          <cell r="D2656"/>
        </row>
        <row r="2657">
          <cell r="B2657"/>
          <cell r="D2657"/>
        </row>
        <row r="2658">
          <cell r="B2658"/>
          <cell r="D2658"/>
        </row>
        <row r="2659">
          <cell r="B2659"/>
          <cell r="D2659"/>
        </row>
        <row r="2660">
          <cell r="B2660"/>
          <cell r="D2660"/>
        </row>
        <row r="2661">
          <cell r="B2661"/>
          <cell r="D2661"/>
        </row>
        <row r="2662">
          <cell r="B2662"/>
          <cell r="D2662"/>
        </row>
        <row r="2663">
          <cell r="B2663"/>
          <cell r="D2663"/>
        </row>
        <row r="2664">
          <cell r="B2664"/>
          <cell r="D2664"/>
        </row>
        <row r="2665">
          <cell r="B2665"/>
          <cell r="D2665"/>
        </row>
        <row r="2666">
          <cell r="B2666"/>
          <cell r="D2666"/>
        </row>
        <row r="2667">
          <cell r="B2667"/>
          <cell r="D2667"/>
        </row>
        <row r="2668">
          <cell r="B2668"/>
          <cell r="D2668"/>
        </row>
        <row r="2669">
          <cell r="B2669"/>
          <cell r="D2669"/>
        </row>
        <row r="2670">
          <cell r="B2670"/>
          <cell r="D2670"/>
        </row>
        <row r="2671">
          <cell r="B2671"/>
          <cell r="D2671"/>
        </row>
        <row r="2672">
          <cell r="B2672"/>
          <cell r="D2672"/>
        </row>
        <row r="2673">
          <cell r="B2673"/>
          <cell r="D2673"/>
        </row>
        <row r="2674">
          <cell r="B2674"/>
          <cell r="D2674"/>
        </row>
        <row r="2675">
          <cell r="B2675"/>
          <cell r="D2675"/>
        </row>
        <row r="2676">
          <cell r="B2676"/>
          <cell r="D2676"/>
        </row>
        <row r="2677">
          <cell r="B2677"/>
          <cell r="D2677"/>
        </row>
        <row r="2678">
          <cell r="B2678"/>
          <cell r="D2678"/>
        </row>
        <row r="2679">
          <cell r="B2679"/>
          <cell r="D2679"/>
        </row>
        <row r="2680">
          <cell r="B2680"/>
          <cell r="D2680"/>
        </row>
        <row r="2681">
          <cell r="B2681"/>
          <cell r="D2681"/>
        </row>
        <row r="2682">
          <cell r="B2682"/>
          <cell r="D2682"/>
        </row>
        <row r="2683">
          <cell r="B2683"/>
          <cell r="D2683"/>
        </row>
        <row r="2684">
          <cell r="B2684"/>
          <cell r="D2684"/>
        </row>
        <row r="2685">
          <cell r="B2685"/>
          <cell r="D2685"/>
        </row>
        <row r="2686">
          <cell r="B2686"/>
          <cell r="D2686"/>
        </row>
        <row r="2687">
          <cell r="B2687"/>
          <cell r="D2687"/>
        </row>
        <row r="2688">
          <cell r="B2688"/>
          <cell r="D2688"/>
        </row>
        <row r="2689">
          <cell r="B2689"/>
          <cell r="D2689"/>
        </row>
        <row r="2690">
          <cell r="B2690"/>
          <cell r="D2690"/>
        </row>
        <row r="2691">
          <cell r="B2691"/>
          <cell r="D2691"/>
        </row>
        <row r="2692">
          <cell r="B2692"/>
          <cell r="D2692"/>
        </row>
        <row r="2693">
          <cell r="B2693"/>
          <cell r="D2693"/>
        </row>
        <row r="2694">
          <cell r="B2694"/>
          <cell r="D2694"/>
        </row>
        <row r="2695">
          <cell r="B2695"/>
          <cell r="D2695"/>
        </row>
        <row r="2696">
          <cell r="B2696"/>
          <cell r="D2696"/>
        </row>
        <row r="2697">
          <cell r="B2697"/>
          <cell r="D2697"/>
        </row>
        <row r="2698">
          <cell r="B2698"/>
          <cell r="D2698"/>
        </row>
        <row r="2699">
          <cell r="B2699"/>
          <cell r="D2699"/>
        </row>
        <row r="2700">
          <cell r="B2700"/>
          <cell r="D2700"/>
        </row>
        <row r="2701">
          <cell r="B2701"/>
          <cell r="D2701"/>
        </row>
        <row r="2702">
          <cell r="B2702"/>
          <cell r="D2702"/>
        </row>
        <row r="2703">
          <cell r="B2703"/>
          <cell r="D2703"/>
        </row>
        <row r="2704">
          <cell r="B2704"/>
          <cell r="D2704"/>
        </row>
        <row r="2705">
          <cell r="B2705"/>
          <cell r="D2705"/>
        </row>
        <row r="2706">
          <cell r="B2706"/>
          <cell r="D2706"/>
        </row>
        <row r="2707">
          <cell r="B2707"/>
          <cell r="D2707"/>
        </row>
        <row r="2708">
          <cell r="B2708"/>
          <cell r="D2708"/>
        </row>
        <row r="2709">
          <cell r="B2709"/>
          <cell r="D2709"/>
        </row>
        <row r="2710">
          <cell r="B2710"/>
          <cell r="D2710"/>
        </row>
        <row r="2711">
          <cell r="B2711"/>
          <cell r="D2711"/>
        </row>
        <row r="2712">
          <cell r="B2712"/>
          <cell r="D2712"/>
        </row>
        <row r="2713">
          <cell r="B2713"/>
          <cell r="D2713"/>
        </row>
        <row r="2714">
          <cell r="B2714"/>
          <cell r="D2714"/>
        </row>
        <row r="2715">
          <cell r="B2715"/>
          <cell r="D2715"/>
        </row>
        <row r="2716">
          <cell r="B2716"/>
          <cell r="D2716"/>
        </row>
        <row r="2717">
          <cell r="B2717"/>
          <cell r="D2717"/>
        </row>
        <row r="2718">
          <cell r="B2718"/>
          <cell r="D2718"/>
        </row>
        <row r="2719">
          <cell r="B2719"/>
          <cell r="D2719"/>
        </row>
        <row r="2720">
          <cell r="B2720"/>
          <cell r="D2720"/>
        </row>
        <row r="2721">
          <cell r="B2721"/>
          <cell r="D2721"/>
        </row>
        <row r="2722">
          <cell r="B2722"/>
          <cell r="D2722"/>
        </row>
        <row r="2723">
          <cell r="B2723"/>
          <cell r="D2723"/>
        </row>
        <row r="2724">
          <cell r="B2724"/>
          <cell r="D2724"/>
        </row>
        <row r="2725">
          <cell r="B2725"/>
          <cell r="D2725"/>
        </row>
        <row r="2726">
          <cell r="B2726"/>
          <cell r="D2726"/>
        </row>
        <row r="2727">
          <cell r="B2727"/>
          <cell r="D2727"/>
        </row>
        <row r="2728">
          <cell r="B2728"/>
          <cell r="D2728"/>
        </row>
        <row r="2729">
          <cell r="B2729"/>
          <cell r="D2729"/>
        </row>
        <row r="2730">
          <cell r="B2730"/>
          <cell r="D2730"/>
        </row>
        <row r="2731">
          <cell r="B2731"/>
          <cell r="D2731"/>
        </row>
        <row r="2732">
          <cell r="B2732"/>
          <cell r="D2732"/>
        </row>
        <row r="2733">
          <cell r="B2733"/>
          <cell r="D2733"/>
        </row>
        <row r="2734">
          <cell r="B2734"/>
          <cell r="D2734"/>
        </row>
        <row r="2735">
          <cell r="B2735"/>
          <cell r="D2735"/>
        </row>
        <row r="2736">
          <cell r="B2736"/>
          <cell r="D2736"/>
        </row>
        <row r="2737">
          <cell r="B2737"/>
          <cell r="D2737"/>
        </row>
        <row r="2738">
          <cell r="B2738"/>
          <cell r="D2738"/>
        </row>
        <row r="2739">
          <cell r="B2739"/>
          <cell r="D2739"/>
        </row>
      </sheetData>
      <sheetData sheetId="7">
        <row r="1">
          <cell r="A1" t="str">
            <v>Grootboeknummer</v>
          </cell>
          <cell r="B1" t="str">
            <v>Structuur</v>
          </cell>
          <cell r="C1" t="str">
            <v>Kenmerk 1 omschrijving</v>
          </cell>
        </row>
        <row r="2">
          <cell r="A2">
            <v>60101</v>
          </cell>
          <cell r="B2" t="str">
            <v>LEUSDEN BEGROTING PER DOMEIN</v>
          </cell>
          <cell r="C2" t="str">
            <v>1 Bestuur (1)</v>
          </cell>
        </row>
        <row r="3">
          <cell r="A3">
            <v>60102</v>
          </cell>
          <cell r="B3" t="str">
            <v>LEUSDEN BEGROTING PER DOMEIN</v>
          </cell>
          <cell r="C3" t="str">
            <v>1 Bestuur (1)</v>
          </cell>
        </row>
        <row r="4">
          <cell r="A4">
            <v>60103</v>
          </cell>
          <cell r="B4" t="str">
            <v>LEUSDEN BEGROTING PER DOMEIN</v>
          </cell>
          <cell r="C4" t="str">
            <v>1 Bestuur (1)</v>
          </cell>
        </row>
        <row r="5">
          <cell r="A5">
            <v>60104</v>
          </cell>
          <cell r="B5" t="str">
            <v>LEUSDEN BEGROTING PER DOMEIN</v>
          </cell>
          <cell r="C5" t="str">
            <v>1 Bestuur (1)</v>
          </cell>
        </row>
        <row r="6">
          <cell r="A6">
            <v>60105</v>
          </cell>
          <cell r="B6" t="str">
            <v>LEUSDEN BEGROTING PER DOMEIN</v>
          </cell>
          <cell r="C6" t="str">
            <v>1 Bestuur (1)</v>
          </cell>
        </row>
        <row r="7">
          <cell r="A7">
            <v>60107</v>
          </cell>
          <cell r="B7" t="str">
            <v>LEUSDEN BEGROTING PER DOMEIN</v>
          </cell>
          <cell r="C7" t="str">
            <v>1 Bestuur (1)</v>
          </cell>
        </row>
        <row r="8">
          <cell r="A8">
            <v>60108</v>
          </cell>
          <cell r="B8" t="str">
            <v>LEUSDEN BEGROTING PER DOMEIN</v>
          </cell>
          <cell r="C8" t="str">
            <v>1 Bestuur (1)</v>
          </cell>
        </row>
        <row r="9">
          <cell r="A9">
            <v>60110</v>
          </cell>
          <cell r="B9" t="str">
            <v>LEUSDEN BEGROTING PER DOMEIN</v>
          </cell>
          <cell r="C9" t="str">
            <v>0 Algemene dekkingsmiddelen en onvoorzien (1)</v>
          </cell>
        </row>
        <row r="10">
          <cell r="A10">
            <v>60111</v>
          </cell>
          <cell r="B10" t="str">
            <v>LEUSDEN BEGROTING PER DOMEIN</v>
          </cell>
          <cell r="C10" t="str">
            <v>1 Bestuur (1)</v>
          </cell>
        </row>
        <row r="11">
          <cell r="A11">
            <v>60112</v>
          </cell>
          <cell r="B11" t="str">
            <v>LEUSDEN BEGROTING PER DOMEIN</v>
          </cell>
          <cell r="C11" t="str">
            <v>2 Leefomgeving (1)</v>
          </cell>
        </row>
        <row r="12">
          <cell r="A12">
            <v>60113</v>
          </cell>
          <cell r="B12" t="str">
            <v>LEUSDEN BEGROTING PER DOMEIN</v>
          </cell>
          <cell r="C12" t="str">
            <v>3 Samenleving (1)</v>
          </cell>
        </row>
        <row r="13">
          <cell r="A13">
            <v>60114</v>
          </cell>
          <cell r="B13" t="str">
            <v>LEUSDEN BEGROTING PER DOMEIN</v>
          </cell>
          <cell r="C13" t="str">
            <v>4 Ruimte (1)</v>
          </cell>
        </row>
        <row r="14">
          <cell r="A14">
            <v>60115</v>
          </cell>
          <cell r="B14" t="str">
            <v>LEUSDEN BEGROTING PER DOMEIN</v>
          </cell>
          <cell r="C14" t="str">
            <v>5 Overhead (1)</v>
          </cell>
        </row>
        <row r="15">
          <cell r="A15">
            <v>60199</v>
          </cell>
          <cell r="B15" t="str">
            <v>LEUSDEN BEGROTING PER DOMEIN</v>
          </cell>
          <cell r="C15" t="str">
            <v>0 Algemene dekkingsmiddelen en onvoorzien (1)</v>
          </cell>
        </row>
        <row r="16">
          <cell r="A16">
            <v>60201</v>
          </cell>
          <cell r="B16" t="str">
            <v>LEUSDEN BEGROTING PER DOMEIN</v>
          </cell>
          <cell r="C16" t="str">
            <v>1 Bestuur (1)</v>
          </cell>
        </row>
        <row r="17">
          <cell r="A17">
            <v>60202</v>
          </cell>
          <cell r="B17" t="str">
            <v>LEUSDEN BEGROTING PER DOMEIN</v>
          </cell>
          <cell r="C17" t="str">
            <v>1 Bestuur (1)</v>
          </cell>
        </row>
        <row r="18">
          <cell r="A18">
            <v>60204</v>
          </cell>
          <cell r="B18" t="str">
            <v>LEUSDEN BEGROTING PER DOMEIN</v>
          </cell>
          <cell r="C18" t="str">
            <v>1 Bestuur (1)</v>
          </cell>
        </row>
        <row r="19">
          <cell r="A19">
            <v>60205</v>
          </cell>
          <cell r="B19" t="str">
            <v>LEUSDEN BEGROTING PER DOMEIN</v>
          </cell>
          <cell r="C19" t="str">
            <v>1 Bestuur (1)</v>
          </cell>
        </row>
        <row r="20">
          <cell r="A20">
            <v>60206</v>
          </cell>
          <cell r="B20" t="str">
            <v>LEUSDEN BEGROTING PER DOMEIN</v>
          </cell>
          <cell r="C20" t="str">
            <v>1 Bestuur (1)</v>
          </cell>
        </row>
        <row r="21">
          <cell r="A21">
            <v>60211</v>
          </cell>
          <cell r="B21" t="str">
            <v>LEUSDEN BEGROTING PER DOMEIN</v>
          </cell>
          <cell r="C21" t="str">
            <v>1 Bestuur (1)</v>
          </cell>
        </row>
        <row r="22">
          <cell r="A22">
            <v>60212</v>
          </cell>
          <cell r="B22" t="str">
            <v>LEUSDEN BEGROTING PER DOMEIN</v>
          </cell>
          <cell r="C22" t="str">
            <v>1 Bestuur (1)</v>
          </cell>
        </row>
        <row r="23">
          <cell r="A23">
            <v>60301</v>
          </cell>
          <cell r="B23" t="str">
            <v>LEUSDEN BEGROTING PER DOMEIN</v>
          </cell>
          <cell r="C23" t="str">
            <v>2 Leefomgeving (1)</v>
          </cell>
        </row>
        <row r="24">
          <cell r="A24">
            <v>60302</v>
          </cell>
          <cell r="B24" t="str">
            <v>LEUSDEN BEGROTING PER DOMEIN</v>
          </cell>
          <cell r="C24" t="str">
            <v>2 Leefomgeving (1)</v>
          </cell>
        </row>
        <row r="25">
          <cell r="A25">
            <v>60303</v>
          </cell>
          <cell r="B25" t="str">
            <v>LEUSDEN BEGROTING PER DOMEIN</v>
          </cell>
          <cell r="C25" t="str">
            <v>2 Leefomgeving (1)</v>
          </cell>
        </row>
        <row r="26">
          <cell r="A26">
            <v>60304</v>
          </cell>
          <cell r="B26" t="str">
            <v>LEUSDEN BEGROTING PER DOMEIN</v>
          </cell>
          <cell r="C26" t="str">
            <v>2 Leefomgeving (1)</v>
          </cell>
        </row>
        <row r="27">
          <cell r="A27">
            <v>60305</v>
          </cell>
          <cell r="B27" t="str">
            <v>LEUSDEN BEGROTING PER DOMEIN</v>
          </cell>
          <cell r="C27" t="str">
            <v>2 Leefomgeving (1)</v>
          </cell>
        </row>
        <row r="28">
          <cell r="A28">
            <v>60306</v>
          </cell>
          <cell r="B28" t="str">
            <v>LEUSDEN BEGROTING PER DOMEIN</v>
          </cell>
          <cell r="C28" t="str">
            <v>2 Leefomgeving (1)</v>
          </cell>
        </row>
        <row r="29">
          <cell r="A29">
            <v>60307</v>
          </cell>
          <cell r="B29" t="str">
            <v>LEUSDEN BEGROTING PER DOMEIN</v>
          </cell>
          <cell r="C29" t="str">
            <v>2 Leefomgeving (1)</v>
          </cell>
        </row>
        <row r="30">
          <cell r="A30">
            <v>60310</v>
          </cell>
          <cell r="B30" t="str">
            <v>LEUSDEN BEGROTING PER DOMEIN</v>
          </cell>
          <cell r="C30" t="str">
            <v>2 Leefomgeving (1)</v>
          </cell>
        </row>
        <row r="31">
          <cell r="A31">
            <v>60311</v>
          </cell>
          <cell r="B31" t="str">
            <v>LEUSDEN BEGROTING PER DOMEIN</v>
          </cell>
          <cell r="C31" t="str">
            <v>2 Leefomgeving (1)</v>
          </cell>
        </row>
        <row r="32">
          <cell r="A32">
            <v>60312</v>
          </cell>
          <cell r="B32" t="str">
            <v>LEUSDEN BEGROTING PER DOMEIN</v>
          </cell>
          <cell r="C32" t="str">
            <v>2 Leefomgeving (1)</v>
          </cell>
        </row>
        <row r="33">
          <cell r="A33">
            <v>60314</v>
          </cell>
          <cell r="B33" t="str">
            <v>LEUSDEN BEGROTING PER DOMEIN</v>
          </cell>
          <cell r="C33" t="str">
            <v>2 Leefomgeving (1)</v>
          </cell>
        </row>
        <row r="34">
          <cell r="A34">
            <v>60315</v>
          </cell>
          <cell r="B34" t="str">
            <v>LEUSDEN BEGROTING PER DOMEIN</v>
          </cell>
          <cell r="C34" t="str">
            <v>4 Ruimte (1)</v>
          </cell>
        </row>
        <row r="35">
          <cell r="A35">
            <v>60401</v>
          </cell>
          <cell r="B35" t="str">
            <v>LEUSDEN BEGROTING PER DOMEIN</v>
          </cell>
          <cell r="C35" t="str">
            <v>5 Overhead (1)</v>
          </cell>
        </row>
        <row r="36">
          <cell r="A36">
            <v>60402</v>
          </cell>
          <cell r="B36" t="str">
            <v>LEUSDEN BEGROTING PER DOMEIN</v>
          </cell>
          <cell r="C36" t="str">
            <v>5 Overhead (1)</v>
          </cell>
        </row>
        <row r="37">
          <cell r="A37">
            <v>60403</v>
          </cell>
          <cell r="B37" t="str">
            <v>LEUSDEN BEGROTING PER DOMEIN</v>
          </cell>
          <cell r="C37" t="str">
            <v>5 Overhead (1)</v>
          </cell>
        </row>
        <row r="38">
          <cell r="A38">
            <v>60405</v>
          </cell>
          <cell r="B38" t="str">
            <v>LEUSDEN BEGROTING PER DOMEIN</v>
          </cell>
          <cell r="C38" t="str">
            <v>5 Overhead (1)</v>
          </cell>
        </row>
        <row r="39">
          <cell r="A39">
            <v>60407</v>
          </cell>
          <cell r="B39" t="str">
            <v>LEUSDEN BEGROTING PER DOMEIN</v>
          </cell>
          <cell r="C39" t="str">
            <v>5 Overhead (1)</v>
          </cell>
        </row>
        <row r="40">
          <cell r="A40">
            <v>60408</v>
          </cell>
          <cell r="B40" t="str">
            <v>LEUSDEN BEGROTING PER DOMEIN</v>
          </cell>
          <cell r="C40" t="str">
            <v>5 Overhead (1)</v>
          </cell>
        </row>
        <row r="41">
          <cell r="A41">
            <v>60409</v>
          </cell>
          <cell r="B41" t="str">
            <v>LEUSDEN BEGROTING PER DOMEIN</v>
          </cell>
          <cell r="C41" t="str">
            <v>1 Bestuur (1)</v>
          </cell>
        </row>
        <row r="42">
          <cell r="A42">
            <v>60410</v>
          </cell>
          <cell r="B42" t="str">
            <v>LEUSDEN BEGROTING PER DOMEIN</v>
          </cell>
          <cell r="C42" t="str">
            <v>1 Bestuur (1)</v>
          </cell>
        </row>
        <row r="43">
          <cell r="A43">
            <v>60411</v>
          </cell>
          <cell r="B43" t="str">
            <v>LEUSDEN BEGROTING PER DOMEIN</v>
          </cell>
          <cell r="C43" t="str">
            <v>5 Overhead (1)</v>
          </cell>
        </row>
        <row r="44">
          <cell r="A44">
            <v>60442</v>
          </cell>
          <cell r="B44" t="str">
            <v>LEUSDEN BEGROTING PER DOMEIN</v>
          </cell>
          <cell r="C44" t="str">
            <v>5 Overhead (1)</v>
          </cell>
        </row>
        <row r="45">
          <cell r="A45">
            <v>60450</v>
          </cell>
          <cell r="B45" t="str">
            <v>LEUSDEN BEGROTING PER DOMEIN</v>
          </cell>
          <cell r="C45" t="str">
            <v>5 Overhead (1)</v>
          </cell>
        </row>
        <row r="46">
          <cell r="A46">
            <v>60451</v>
          </cell>
          <cell r="B46" t="str">
            <v>LEUSDEN BEGROTING PER DOMEIN</v>
          </cell>
          <cell r="C46" t="str">
            <v>5 Overhead (1)</v>
          </cell>
        </row>
        <row r="47">
          <cell r="A47">
            <v>60452</v>
          </cell>
          <cell r="B47" t="str">
            <v>LEUSDEN BEGROTING PER DOMEIN</v>
          </cell>
          <cell r="C47" t="str">
            <v>5 Overhead (1)</v>
          </cell>
        </row>
        <row r="48">
          <cell r="A48">
            <v>60453</v>
          </cell>
          <cell r="B48" t="str">
            <v>LEUSDEN BEGROTING PER DOMEIN</v>
          </cell>
          <cell r="C48" t="str">
            <v>5 Overhead (1)</v>
          </cell>
        </row>
        <row r="49">
          <cell r="A49">
            <v>60454</v>
          </cell>
          <cell r="B49" t="str">
            <v>LEUSDEN BEGROTING PER DOMEIN</v>
          </cell>
          <cell r="C49" t="str">
            <v>5 Overhead (1)</v>
          </cell>
        </row>
        <row r="50">
          <cell r="A50">
            <v>60455</v>
          </cell>
          <cell r="B50" t="str">
            <v>LEUSDEN BEGROTING PER DOMEIN</v>
          </cell>
          <cell r="C50" t="str">
            <v>5 Overhead (1)</v>
          </cell>
        </row>
        <row r="51">
          <cell r="A51">
            <v>60456</v>
          </cell>
          <cell r="B51" t="str">
            <v>LEUSDEN BEGROTING PER DOMEIN</v>
          </cell>
          <cell r="C51" t="str">
            <v>5 Overhead (1)</v>
          </cell>
        </row>
        <row r="52">
          <cell r="A52">
            <v>60457</v>
          </cell>
          <cell r="B52" t="str">
            <v>LEUSDEN BEGROTING PER DOMEIN</v>
          </cell>
          <cell r="C52" t="str">
            <v>5 Overhead (1)</v>
          </cell>
        </row>
        <row r="53">
          <cell r="A53">
            <v>60470</v>
          </cell>
          <cell r="B53" t="str">
            <v>LEUSDEN BEGROTING PER DOMEIN</v>
          </cell>
          <cell r="C53" t="str">
            <v>5 Overhead (1)</v>
          </cell>
        </row>
        <row r="54">
          <cell r="A54">
            <v>60499</v>
          </cell>
          <cell r="B54" t="str">
            <v>LEUSDEN BEGROTING PER DOMEIN</v>
          </cell>
          <cell r="C54" t="str">
            <v>5 Overhead (1)</v>
          </cell>
        </row>
        <row r="55">
          <cell r="A55">
            <v>60501</v>
          </cell>
          <cell r="B55" t="str">
            <v>LEUSDEN BEGROTING PER DOMEIN</v>
          </cell>
          <cell r="C55" t="str">
            <v>0 Algemene dekkingsmiddelen en onvoorzien (1)</v>
          </cell>
        </row>
        <row r="56">
          <cell r="A56">
            <v>60502</v>
          </cell>
          <cell r="B56" t="str">
            <v>LEUSDEN BEGROTING PER DOMEIN</v>
          </cell>
          <cell r="C56" t="str">
            <v>0 Algemene dekkingsmiddelen en onvoorzien (1)</v>
          </cell>
        </row>
        <row r="57">
          <cell r="A57">
            <v>60612</v>
          </cell>
          <cell r="B57" t="str">
            <v>LEUSDEN BEGROTING PER DOMEIN</v>
          </cell>
          <cell r="C57" t="str">
            <v>0 Algemene dekkingsmiddelen en onvoorzien (1)</v>
          </cell>
        </row>
        <row r="58">
          <cell r="A58">
            <v>60622</v>
          </cell>
          <cell r="B58" t="str">
            <v>LEUSDEN BEGROTING PER DOMEIN</v>
          </cell>
          <cell r="C58" t="str">
            <v>0 Algemene dekkingsmiddelen en onvoorzien (1)</v>
          </cell>
        </row>
        <row r="59">
          <cell r="A59">
            <v>60642</v>
          </cell>
          <cell r="B59" t="str">
            <v>LEUSDEN BEGROTING PER DOMEIN</v>
          </cell>
          <cell r="C59" t="str">
            <v>0 Algemene dekkingsmiddelen en onvoorzien (1)</v>
          </cell>
        </row>
        <row r="60">
          <cell r="A60">
            <v>60702</v>
          </cell>
          <cell r="B60" t="str">
            <v>LEUSDEN BEGROTING PER DOMEIN</v>
          </cell>
          <cell r="C60" t="str">
            <v>0 Algemene dekkingsmiddelen en onvoorzien (1)</v>
          </cell>
        </row>
        <row r="61">
          <cell r="A61">
            <v>60801</v>
          </cell>
          <cell r="B61" t="str">
            <v>LEUSDEN BEGROTING PER DOMEIN</v>
          </cell>
          <cell r="C61" t="str">
            <v>0 Algemene dekkingsmiddelen en onvoorzien (1)</v>
          </cell>
        </row>
        <row r="62">
          <cell r="A62">
            <v>60802</v>
          </cell>
          <cell r="B62" t="str">
            <v>LEUSDEN BEGROTING PER DOMEIN</v>
          </cell>
          <cell r="C62" t="str">
            <v>0 Algemene dekkingsmiddelen en onvoorzien (1)</v>
          </cell>
        </row>
        <row r="63">
          <cell r="A63">
            <v>60803</v>
          </cell>
          <cell r="B63" t="str">
            <v>LEUSDEN BEGROTING PER DOMEIN</v>
          </cell>
          <cell r="C63" t="str">
            <v>0 Algemene dekkingsmiddelen en onvoorzien (1)</v>
          </cell>
        </row>
        <row r="64">
          <cell r="A64">
            <v>60804</v>
          </cell>
          <cell r="B64" t="str">
            <v>LEUSDEN BEGROTING PER DOMEIN</v>
          </cell>
          <cell r="C64" t="str">
            <v>0 Algemene dekkingsmiddelen en onvoorzien (1)</v>
          </cell>
        </row>
        <row r="65">
          <cell r="A65">
            <v>60814</v>
          </cell>
          <cell r="B65" t="str">
            <v>LEUSDEN BEGROTING PER DOMEIN</v>
          </cell>
          <cell r="C65" t="str">
            <v>0 Algemene dekkingsmiddelen en onvoorzien (1)</v>
          </cell>
        </row>
        <row r="66">
          <cell r="A66">
            <v>60820</v>
          </cell>
          <cell r="B66" t="str">
            <v>LEUSDEN BEGROTING PER DOMEIN</v>
          </cell>
          <cell r="C66" t="str">
            <v>0 Algemene dekkingsmiddelen en onvoorzien (1)</v>
          </cell>
        </row>
        <row r="67">
          <cell r="A67">
            <v>60902</v>
          </cell>
          <cell r="B67" t="str">
            <v>LEUSDEN BEGROTING PER DOMEIN</v>
          </cell>
          <cell r="C67" t="str">
            <v>0 Algemene dekkingsmiddelen en onvoorzien (1)</v>
          </cell>
        </row>
        <row r="68">
          <cell r="A68">
            <v>61101</v>
          </cell>
          <cell r="B68" t="str">
            <v>LEUSDEN BEGROTING PER DOMEIN</v>
          </cell>
          <cell r="C68" t="str">
            <v>1 Bestuur (1)</v>
          </cell>
        </row>
        <row r="69">
          <cell r="A69">
            <v>61102</v>
          </cell>
          <cell r="B69" t="str">
            <v>LEUSDEN BEGROTING PER DOMEIN</v>
          </cell>
          <cell r="C69" t="str">
            <v>1 Bestuur (1)</v>
          </cell>
        </row>
        <row r="70">
          <cell r="A70">
            <v>61103</v>
          </cell>
          <cell r="B70" t="str">
            <v>LEUSDEN BEGROTING PER DOMEIN</v>
          </cell>
          <cell r="C70" t="str">
            <v>1 Bestuur (1)</v>
          </cell>
        </row>
        <row r="71">
          <cell r="A71">
            <v>61104</v>
          </cell>
          <cell r="B71" t="str">
            <v>LEUSDEN BEGROTING PER DOMEIN</v>
          </cell>
          <cell r="C71" t="str">
            <v>1 Bestuur (1)</v>
          </cell>
        </row>
        <row r="72">
          <cell r="A72">
            <v>61201</v>
          </cell>
          <cell r="B72" t="str">
            <v>LEUSDEN BEGROTING PER DOMEIN</v>
          </cell>
          <cell r="C72" t="str">
            <v>1 Bestuur (1)</v>
          </cell>
        </row>
        <row r="73">
          <cell r="A73">
            <v>61202</v>
          </cell>
          <cell r="B73" t="str">
            <v>LEUSDEN BEGROTING PER DOMEIN</v>
          </cell>
          <cell r="C73" t="str">
            <v>1 Bestuur (1)</v>
          </cell>
        </row>
        <row r="74">
          <cell r="A74">
            <v>61203</v>
          </cell>
          <cell r="B74" t="str">
            <v>LEUSDEN BEGROTING PER DOMEIN</v>
          </cell>
          <cell r="C74" t="str">
            <v>1 Bestuur (1)</v>
          </cell>
        </row>
        <row r="75">
          <cell r="A75">
            <v>61204</v>
          </cell>
          <cell r="B75" t="str">
            <v>LEUSDEN BEGROTING PER DOMEIN</v>
          </cell>
          <cell r="C75" t="str">
            <v>1 Bestuur (1)</v>
          </cell>
        </row>
        <row r="76">
          <cell r="A76">
            <v>61208</v>
          </cell>
          <cell r="B76" t="str">
            <v>LEUSDEN BEGROTING PER DOMEIN</v>
          </cell>
          <cell r="C76" t="str">
            <v>1 Bestuur (1)</v>
          </cell>
        </row>
        <row r="77">
          <cell r="A77">
            <v>6206000</v>
          </cell>
          <cell r="B77" t="str">
            <v>LEUSDEN BEGROTING PER DOMEIN</v>
          </cell>
          <cell r="C77" t="str">
            <v>4 Ruimte (1)</v>
          </cell>
        </row>
        <row r="78">
          <cell r="A78">
            <v>6206010</v>
          </cell>
          <cell r="B78" t="str">
            <v>LEUSDEN BEGROTING PER DOMEIN</v>
          </cell>
          <cell r="C78" t="str">
            <v>4 Ruimte (1)</v>
          </cell>
        </row>
        <row r="79">
          <cell r="A79">
            <v>6206020</v>
          </cell>
          <cell r="B79" t="str">
            <v>LEUSDEN BEGROTING PER DOMEIN</v>
          </cell>
          <cell r="C79" t="str">
            <v>4 Ruimte (1)</v>
          </cell>
        </row>
        <row r="80">
          <cell r="A80">
            <v>6206030</v>
          </cell>
          <cell r="B80" t="str">
            <v>LEUSDEN BEGROTING PER DOMEIN</v>
          </cell>
          <cell r="C80" t="str">
            <v>4 Ruimte (1)</v>
          </cell>
        </row>
        <row r="81">
          <cell r="A81">
            <v>6206031</v>
          </cell>
          <cell r="B81" t="str">
            <v>LEUSDEN BEGROTING PER DOMEIN</v>
          </cell>
          <cell r="C81" t="str">
            <v>4 Ruimte (1)</v>
          </cell>
        </row>
        <row r="82">
          <cell r="A82">
            <v>6206032</v>
          </cell>
          <cell r="B82" t="str">
            <v>LEUSDEN BEGROTING PER DOMEIN</v>
          </cell>
          <cell r="C82" t="str">
            <v>4 Ruimte (1)</v>
          </cell>
        </row>
        <row r="83">
          <cell r="A83">
            <v>6206040</v>
          </cell>
          <cell r="B83" t="str">
            <v>LEUSDEN BEGROTING PER DOMEIN</v>
          </cell>
          <cell r="C83" t="str">
            <v>4 Ruimte (1)</v>
          </cell>
        </row>
        <row r="84">
          <cell r="A84">
            <v>6206045</v>
          </cell>
          <cell r="B84" t="str">
            <v>LEUSDEN BEGROTING PER DOMEIN</v>
          </cell>
          <cell r="C84" t="str">
            <v>4 Ruimte (1)</v>
          </cell>
        </row>
        <row r="85">
          <cell r="A85">
            <v>6206050</v>
          </cell>
          <cell r="B85" t="str">
            <v>LEUSDEN BEGROTING PER DOMEIN</v>
          </cell>
          <cell r="C85" t="str">
            <v>4 Ruimte (1)</v>
          </cell>
        </row>
        <row r="86">
          <cell r="A86">
            <v>6206060</v>
          </cell>
          <cell r="B86" t="str">
            <v>LEUSDEN BEGROTING PER DOMEIN</v>
          </cell>
          <cell r="C86" t="str">
            <v>4 Ruimte (1)</v>
          </cell>
        </row>
        <row r="87">
          <cell r="A87">
            <v>6206070</v>
          </cell>
          <cell r="B87" t="str">
            <v>LEUSDEN BEGROTING PER DOMEIN</v>
          </cell>
          <cell r="C87" t="str">
            <v>4 Ruimte (1)</v>
          </cell>
        </row>
        <row r="88">
          <cell r="A88">
            <v>6206080</v>
          </cell>
          <cell r="B88" t="str">
            <v>LEUSDEN BEGROTING PER DOMEIN</v>
          </cell>
          <cell r="C88" t="str">
            <v>4 Ruimte (1)</v>
          </cell>
        </row>
        <row r="89">
          <cell r="A89">
            <v>6206090</v>
          </cell>
          <cell r="B89" t="str">
            <v>LEUSDEN BEGROTING PER DOMEIN</v>
          </cell>
          <cell r="C89" t="str">
            <v>4 Ruimte (1)</v>
          </cell>
        </row>
        <row r="90">
          <cell r="A90">
            <v>6206097</v>
          </cell>
          <cell r="B90" t="str">
            <v>LEUSDEN BEGROTING PER DOMEIN</v>
          </cell>
          <cell r="C90" t="str">
            <v>0 Algemene dekkingsmiddelen en onvoorzien (1)</v>
          </cell>
        </row>
        <row r="91">
          <cell r="A91">
            <v>6206210</v>
          </cell>
          <cell r="B91" t="str">
            <v>LEUSDEN BEGROTING PER DOMEIN</v>
          </cell>
          <cell r="C91" t="str">
            <v>4 Ruimte (1)</v>
          </cell>
        </row>
        <row r="92">
          <cell r="A92">
            <v>6207010</v>
          </cell>
          <cell r="B92" t="str">
            <v>LEUSDEN BEGROTING PER DOMEIN</v>
          </cell>
          <cell r="C92" t="str">
            <v>4 Ruimte (1)</v>
          </cell>
        </row>
        <row r="93">
          <cell r="A93">
            <v>6208000</v>
          </cell>
          <cell r="B93" t="str">
            <v>LEUSDEN BEGROTING PER DOMEIN</v>
          </cell>
          <cell r="C93" t="str">
            <v>4 Ruimte (1)</v>
          </cell>
        </row>
        <row r="94">
          <cell r="A94">
            <v>62101</v>
          </cell>
          <cell r="B94" t="str">
            <v>LEUSDEN BEGROTING PER DOMEIN</v>
          </cell>
          <cell r="C94" t="str">
            <v>2 Leefomgeving (1)</v>
          </cell>
        </row>
        <row r="95">
          <cell r="A95">
            <v>62102</v>
          </cell>
          <cell r="B95" t="str">
            <v>LEUSDEN BEGROTING PER DOMEIN</v>
          </cell>
          <cell r="C95" t="str">
            <v>2 Leefomgeving (1)</v>
          </cell>
        </row>
        <row r="96">
          <cell r="A96">
            <v>62103</v>
          </cell>
          <cell r="B96" t="str">
            <v>LEUSDEN BEGROTING PER DOMEIN</v>
          </cell>
          <cell r="C96" t="str">
            <v>4 Ruimte (1)</v>
          </cell>
        </row>
        <row r="97">
          <cell r="A97">
            <v>62104</v>
          </cell>
          <cell r="B97" t="str">
            <v>LEUSDEN BEGROTING PER DOMEIN</v>
          </cell>
          <cell r="C97" t="str">
            <v>2 Leefomgeving (1)</v>
          </cell>
        </row>
        <row r="98">
          <cell r="A98">
            <v>62106</v>
          </cell>
          <cell r="B98" t="str">
            <v>LEUSDEN BEGROTING PER DOMEIN</v>
          </cell>
          <cell r="C98" t="str">
            <v>2 Leefomgeving (1)</v>
          </cell>
        </row>
        <row r="99">
          <cell r="A99">
            <v>62107</v>
          </cell>
          <cell r="B99" t="str">
            <v>LEUSDEN BEGROTING PER DOMEIN</v>
          </cell>
          <cell r="C99" t="str">
            <v>2 Leefomgeving (1)</v>
          </cell>
        </row>
        <row r="100">
          <cell r="A100">
            <v>62108</v>
          </cell>
          <cell r="B100" t="str">
            <v>LEUSDEN BEGROTING PER DOMEIN</v>
          </cell>
          <cell r="C100" t="str">
            <v>4 Ruimte (1)</v>
          </cell>
        </row>
        <row r="101">
          <cell r="A101">
            <v>62109</v>
          </cell>
          <cell r="B101" t="str">
            <v>LEUSDEN BEGROTING PER DOMEIN</v>
          </cell>
          <cell r="C101" t="str">
            <v>2 Leefomgeving (1)</v>
          </cell>
        </row>
        <row r="102">
          <cell r="A102">
            <v>62110</v>
          </cell>
          <cell r="B102" t="str">
            <v>LEUSDEN BEGROTING PER DOMEIN</v>
          </cell>
          <cell r="C102" t="str">
            <v>2 Leefomgeving (1)</v>
          </cell>
        </row>
        <row r="103">
          <cell r="A103">
            <v>62111</v>
          </cell>
          <cell r="B103" t="str">
            <v>LEUSDEN BEGROTING PER DOMEIN</v>
          </cell>
          <cell r="C103" t="str">
            <v>2 Leefomgeving (1)</v>
          </cell>
        </row>
        <row r="104">
          <cell r="A104">
            <v>62120</v>
          </cell>
          <cell r="B104" t="str">
            <v>LEUSDEN BEGROTING PER DOMEIN</v>
          </cell>
          <cell r="C104" t="str">
            <v>2 Leefomgeving (1)</v>
          </cell>
        </row>
        <row r="105">
          <cell r="A105">
            <v>62121</v>
          </cell>
          <cell r="B105" t="str">
            <v>LEUSDEN BEGROTING PER DOMEIN</v>
          </cell>
          <cell r="C105" t="str">
            <v>2 Leefomgeving (1)</v>
          </cell>
        </row>
        <row r="106">
          <cell r="A106">
            <v>62122</v>
          </cell>
          <cell r="B106" t="str">
            <v>LEUSDEN BEGROTING PER DOMEIN</v>
          </cell>
          <cell r="C106" t="str">
            <v>4 Ruimte (1)</v>
          </cell>
        </row>
        <row r="107">
          <cell r="A107">
            <v>62123</v>
          </cell>
          <cell r="B107" t="str">
            <v>LEUSDEN BEGROTING PER DOMEIN</v>
          </cell>
          <cell r="C107" t="str">
            <v>2 Leefomgeving (1)</v>
          </cell>
        </row>
        <row r="108">
          <cell r="A108">
            <v>62201</v>
          </cell>
          <cell r="B108" t="str">
            <v>LEUSDEN BEGROTING PER DOMEIN</v>
          </cell>
          <cell r="C108" t="str">
            <v>4 Ruimte (1)</v>
          </cell>
        </row>
        <row r="109">
          <cell r="A109">
            <v>62202</v>
          </cell>
          <cell r="B109" t="str">
            <v>LEUSDEN BEGROTING PER DOMEIN</v>
          </cell>
          <cell r="C109" t="str">
            <v>4 Ruimte (1)</v>
          </cell>
        </row>
        <row r="110">
          <cell r="A110">
            <v>62204</v>
          </cell>
          <cell r="B110" t="str">
            <v>LEUSDEN BEGROTING PER DOMEIN</v>
          </cell>
          <cell r="C110" t="str">
            <v>4 Ruimte (1)</v>
          </cell>
        </row>
        <row r="111">
          <cell r="A111">
            <v>6224000</v>
          </cell>
          <cell r="B111" t="str">
            <v>LEUSDEN BEGROTING PER DOMEIN</v>
          </cell>
          <cell r="C111" t="str">
            <v>4 Ruimte (1)</v>
          </cell>
        </row>
        <row r="112">
          <cell r="A112">
            <v>6224010</v>
          </cell>
          <cell r="B112" t="str">
            <v>LEUSDEN BEGROTING PER DOMEIN</v>
          </cell>
          <cell r="C112" t="str">
            <v>4 Ruimte (1)</v>
          </cell>
        </row>
        <row r="113">
          <cell r="A113">
            <v>6224020</v>
          </cell>
          <cell r="B113" t="str">
            <v>LEUSDEN BEGROTING PER DOMEIN</v>
          </cell>
          <cell r="C113" t="str">
            <v>4 Ruimte (1)</v>
          </cell>
        </row>
        <row r="114">
          <cell r="A114">
            <v>6224040</v>
          </cell>
          <cell r="B114" t="str">
            <v>LEUSDEN BEGROTING PER DOMEIN</v>
          </cell>
          <cell r="C114" t="str">
            <v>4 Ruimte (1)</v>
          </cell>
        </row>
        <row r="115">
          <cell r="A115">
            <v>6224050</v>
          </cell>
          <cell r="B115" t="str">
            <v>LEUSDEN BEGROTING PER DOMEIN</v>
          </cell>
          <cell r="C115" t="str">
            <v>4 Ruimte (1)</v>
          </cell>
        </row>
        <row r="116">
          <cell r="A116">
            <v>6224060</v>
          </cell>
          <cell r="B116" t="str">
            <v>LEUSDEN BEGROTING PER DOMEIN</v>
          </cell>
          <cell r="C116" t="str">
            <v>4 Ruimte (1)</v>
          </cell>
        </row>
        <row r="117">
          <cell r="A117">
            <v>6224070</v>
          </cell>
          <cell r="B117" t="str">
            <v>LEUSDEN BEGROTING PER DOMEIN</v>
          </cell>
          <cell r="C117" t="str">
            <v>4 Ruimte (1)</v>
          </cell>
        </row>
        <row r="118">
          <cell r="A118">
            <v>6224080</v>
          </cell>
          <cell r="B118" t="str">
            <v>LEUSDEN BEGROTING PER DOMEIN</v>
          </cell>
          <cell r="C118" t="str">
            <v>4 Ruimte (1)</v>
          </cell>
        </row>
        <row r="119">
          <cell r="A119">
            <v>6224090</v>
          </cell>
          <cell r="B119" t="str">
            <v>LEUSDEN BEGROTING PER DOMEIN</v>
          </cell>
          <cell r="C119" t="str">
            <v>4 Ruimte (1)</v>
          </cell>
        </row>
        <row r="120">
          <cell r="A120">
            <v>6226000</v>
          </cell>
          <cell r="B120" t="str">
            <v>LEUSDEN BEGROTING PER DOMEIN</v>
          </cell>
          <cell r="C120" t="str">
            <v>4 Ruimte (1)</v>
          </cell>
        </row>
        <row r="121">
          <cell r="A121">
            <v>6227060</v>
          </cell>
          <cell r="B121" t="str">
            <v>LEUSDEN BEGROTING PER DOMEIN</v>
          </cell>
          <cell r="C121" t="str">
            <v>4 Ruimte (1)</v>
          </cell>
        </row>
        <row r="122">
          <cell r="A122">
            <v>6227100</v>
          </cell>
          <cell r="B122" t="str">
            <v>LEUSDEN BEGROTING PER DOMEIN</v>
          </cell>
          <cell r="C122" t="str">
            <v>4 Ruimte (1)</v>
          </cell>
        </row>
        <row r="123">
          <cell r="A123">
            <v>6227110</v>
          </cell>
          <cell r="B123" t="str">
            <v>LEUSDEN BEGROTING PER DOMEIN</v>
          </cell>
          <cell r="C123" t="str">
            <v>4 Ruimte (1)</v>
          </cell>
        </row>
        <row r="124">
          <cell r="A124">
            <v>6227115</v>
          </cell>
          <cell r="B124" t="str">
            <v>LEUSDEN BEGROTING PER DOMEIN</v>
          </cell>
          <cell r="C124" t="str">
            <v>4 Ruimte (1)</v>
          </cell>
        </row>
        <row r="125">
          <cell r="A125">
            <v>6227120</v>
          </cell>
          <cell r="B125" t="str">
            <v>LEUSDEN BEGROTING PER DOMEIN</v>
          </cell>
          <cell r="C125" t="str">
            <v>4 Ruimte (1)</v>
          </cell>
        </row>
        <row r="126">
          <cell r="A126">
            <v>6227130</v>
          </cell>
          <cell r="B126" t="str">
            <v>LEUSDEN BEGROTING PER DOMEIN</v>
          </cell>
          <cell r="C126" t="str">
            <v>4 Ruimte (1)</v>
          </cell>
        </row>
        <row r="127">
          <cell r="A127">
            <v>6227140</v>
          </cell>
          <cell r="B127" t="str">
            <v>LEUSDEN BEGROTING PER DOMEIN</v>
          </cell>
          <cell r="C127" t="str">
            <v>4 Ruimte (1)</v>
          </cell>
        </row>
        <row r="128">
          <cell r="A128">
            <v>6227150</v>
          </cell>
          <cell r="B128" t="str">
            <v>LEUSDEN BEGROTING PER DOMEIN</v>
          </cell>
          <cell r="C128" t="str">
            <v>4 Ruimte (1)</v>
          </cell>
        </row>
        <row r="129">
          <cell r="A129">
            <v>6227160</v>
          </cell>
          <cell r="B129" t="str">
            <v>LEUSDEN BEGROTING PER DOMEIN</v>
          </cell>
          <cell r="C129" t="str">
            <v>4 Ruimte (1)</v>
          </cell>
        </row>
        <row r="130">
          <cell r="A130">
            <v>6227170</v>
          </cell>
          <cell r="B130" t="str">
            <v>LEUSDEN BEGROTING PER DOMEIN</v>
          </cell>
          <cell r="C130" t="str">
            <v>4 Ruimte (1)</v>
          </cell>
        </row>
        <row r="131">
          <cell r="A131">
            <v>6227180</v>
          </cell>
          <cell r="B131" t="str">
            <v>LEUSDEN BEGROTING PER DOMEIN</v>
          </cell>
          <cell r="C131" t="str">
            <v>4 Ruimte (1)</v>
          </cell>
        </row>
        <row r="132">
          <cell r="A132">
            <v>6227190</v>
          </cell>
          <cell r="B132" t="str">
            <v>LEUSDEN BEGROTING PER DOMEIN</v>
          </cell>
          <cell r="C132" t="str">
            <v>4 Ruimte (1)</v>
          </cell>
        </row>
        <row r="133">
          <cell r="A133">
            <v>6227200</v>
          </cell>
          <cell r="B133" t="str">
            <v>LEUSDEN BEGROTING PER DOMEIN</v>
          </cell>
          <cell r="C133" t="str">
            <v>4 Ruimte (1)</v>
          </cell>
        </row>
        <row r="134">
          <cell r="A134">
            <v>6227210</v>
          </cell>
          <cell r="B134" t="str">
            <v>LEUSDEN BEGROTING PER DOMEIN</v>
          </cell>
          <cell r="C134" t="str">
            <v>4 Ruimte (1)</v>
          </cell>
        </row>
        <row r="135">
          <cell r="A135">
            <v>6227230</v>
          </cell>
          <cell r="B135" t="str">
            <v>LEUSDEN BEGROTING PER DOMEIN</v>
          </cell>
          <cell r="C135" t="str">
            <v>4 Ruimte (1)</v>
          </cell>
        </row>
        <row r="136">
          <cell r="A136">
            <v>6227240</v>
          </cell>
          <cell r="B136" t="str">
            <v>LEUSDEN BEGROTING PER DOMEIN</v>
          </cell>
          <cell r="C136" t="str">
            <v>4 Ruimte (1)</v>
          </cell>
        </row>
        <row r="137">
          <cell r="A137">
            <v>6227270</v>
          </cell>
          <cell r="B137" t="str">
            <v>LEUSDEN BEGROTING PER DOMEIN</v>
          </cell>
          <cell r="C137" t="str">
            <v>4 Ruimte (1)</v>
          </cell>
        </row>
        <row r="138">
          <cell r="A138">
            <v>6227280</v>
          </cell>
          <cell r="B138" t="str">
            <v>LEUSDEN BEGROTING PER DOMEIN</v>
          </cell>
          <cell r="C138" t="str">
            <v>4 Ruimte (1)</v>
          </cell>
        </row>
        <row r="139">
          <cell r="A139">
            <v>6227290</v>
          </cell>
          <cell r="B139" t="str">
            <v>LEUSDEN BEGROTING PER DOMEIN</v>
          </cell>
          <cell r="C139" t="str">
            <v>4 Ruimte (1)</v>
          </cell>
        </row>
        <row r="140">
          <cell r="A140">
            <v>6228000</v>
          </cell>
          <cell r="B140" t="str">
            <v>LEUSDEN BEGROTING PER DOMEIN</v>
          </cell>
          <cell r="C140" t="str">
            <v>4 Ruimte (1)</v>
          </cell>
        </row>
        <row r="141">
          <cell r="A141">
            <v>6228010</v>
          </cell>
          <cell r="B141" t="str">
            <v>LEUSDEN BEGROTING PER DOMEIN</v>
          </cell>
          <cell r="C141" t="str">
            <v>4 Ruimte (1)</v>
          </cell>
        </row>
        <row r="142">
          <cell r="A142">
            <v>6228030</v>
          </cell>
          <cell r="B142" t="str">
            <v>LEUSDEN BEGROTING PER DOMEIN</v>
          </cell>
          <cell r="C142" t="str">
            <v>4 Ruimte (1)</v>
          </cell>
        </row>
        <row r="143">
          <cell r="A143">
            <v>6228040</v>
          </cell>
          <cell r="B143" t="str">
            <v>LEUSDEN BEGROTING PER DOMEIN</v>
          </cell>
          <cell r="C143" t="str">
            <v>4 Ruimte (1)</v>
          </cell>
        </row>
        <row r="144">
          <cell r="A144">
            <v>6228050</v>
          </cell>
          <cell r="B144" t="str">
            <v>LEUSDEN BEGROTING PER DOMEIN</v>
          </cell>
          <cell r="C144" t="str">
            <v>4 Ruimte (1)</v>
          </cell>
        </row>
        <row r="145">
          <cell r="A145">
            <v>6228060</v>
          </cell>
          <cell r="B145" t="str">
            <v>LEUSDEN BEGROTING PER DOMEIN</v>
          </cell>
          <cell r="C145" t="str">
            <v>4 Ruimte (1)</v>
          </cell>
        </row>
        <row r="146">
          <cell r="A146">
            <v>6228070</v>
          </cell>
          <cell r="B146" t="str">
            <v>LEUSDEN BEGROTING PER DOMEIN</v>
          </cell>
          <cell r="C146" t="str">
            <v>4 Ruimte (1)</v>
          </cell>
        </row>
        <row r="147">
          <cell r="A147">
            <v>6231060</v>
          </cell>
          <cell r="B147" t="str">
            <v>LEUSDEN BEGROTING PER DOMEIN</v>
          </cell>
          <cell r="C147" t="str">
            <v>4 Ruimte (1)</v>
          </cell>
        </row>
        <row r="148">
          <cell r="A148">
            <v>6231061</v>
          </cell>
          <cell r="B148" t="str">
            <v>LEUSDEN BEGROTING PER DOMEIN</v>
          </cell>
          <cell r="C148" t="str">
            <v>4 Ruimte (1)</v>
          </cell>
        </row>
        <row r="149">
          <cell r="A149">
            <v>6231097</v>
          </cell>
          <cell r="B149" t="str">
            <v>LEUSDEN BEGROTING PER DOMEIN</v>
          </cell>
          <cell r="C149" t="str">
            <v>4 Ruimte (1)</v>
          </cell>
        </row>
        <row r="150">
          <cell r="A150">
            <v>6232011</v>
          </cell>
          <cell r="B150" t="str">
            <v>LEUSDEN BEGROTING PER DOMEIN</v>
          </cell>
          <cell r="C150" t="str">
            <v>4 Ruimte (1)</v>
          </cell>
        </row>
        <row r="151">
          <cell r="A151">
            <v>6232030</v>
          </cell>
          <cell r="B151" t="str">
            <v>LEUSDEN BEGROTING PER DOMEIN</v>
          </cell>
          <cell r="C151" t="str">
            <v>4 Ruimte (1)</v>
          </cell>
        </row>
        <row r="152">
          <cell r="A152">
            <v>62501</v>
          </cell>
          <cell r="B152" t="str">
            <v>LEUSDEN BEGROTING PER DOMEIN</v>
          </cell>
          <cell r="C152" t="str">
            <v>4 Ruimte (1)</v>
          </cell>
        </row>
        <row r="153">
          <cell r="A153">
            <v>6251100</v>
          </cell>
          <cell r="B153" t="str">
            <v>LEUSDEN BEGROTING PER DOMEIN</v>
          </cell>
          <cell r="C153" t="str">
            <v>4 Ruimte (1)</v>
          </cell>
        </row>
        <row r="154">
          <cell r="A154">
            <v>6251111</v>
          </cell>
          <cell r="B154" t="str">
            <v>LEUSDEN BEGROTING PER DOMEIN</v>
          </cell>
          <cell r="C154" t="str">
            <v>4 Ruimte (1)</v>
          </cell>
        </row>
        <row r="155">
          <cell r="A155">
            <v>6251120</v>
          </cell>
          <cell r="B155" t="str">
            <v>LEUSDEN BEGROTING PER DOMEIN</v>
          </cell>
          <cell r="C155" t="str">
            <v>4 Ruimte (1)</v>
          </cell>
        </row>
        <row r="156">
          <cell r="A156">
            <v>6251130</v>
          </cell>
          <cell r="B156" t="str">
            <v>LEUSDEN BEGROTING PER DOMEIN</v>
          </cell>
          <cell r="C156" t="str">
            <v>4 Ruimte (1)</v>
          </cell>
        </row>
        <row r="157">
          <cell r="A157">
            <v>6251131</v>
          </cell>
          <cell r="B157" t="str">
            <v>LEUSDEN BEGROTING PER DOMEIN</v>
          </cell>
          <cell r="C157" t="str">
            <v>4 Ruimte (1)</v>
          </cell>
        </row>
        <row r="158">
          <cell r="A158">
            <v>6251132</v>
          </cell>
          <cell r="B158" t="str">
            <v>LEUSDEN BEGROTING PER DOMEIN</v>
          </cell>
          <cell r="C158" t="str">
            <v>4 Ruimte (1)</v>
          </cell>
        </row>
        <row r="159">
          <cell r="A159">
            <v>6251133</v>
          </cell>
          <cell r="B159" t="str">
            <v>LEUSDEN BEGROTING PER DOMEIN</v>
          </cell>
          <cell r="C159" t="str">
            <v>4 Ruimte (1)</v>
          </cell>
        </row>
        <row r="160">
          <cell r="A160">
            <v>6251135</v>
          </cell>
          <cell r="B160" t="str">
            <v>LEUSDEN BEGROTING PER DOMEIN</v>
          </cell>
          <cell r="C160" t="str">
            <v>4 Ruimte (1)</v>
          </cell>
        </row>
        <row r="161">
          <cell r="A161">
            <v>6251140</v>
          </cell>
          <cell r="B161" t="str">
            <v>LEUSDEN BEGROTING PER DOMEIN</v>
          </cell>
          <cell r="C161" t="str">
            <v>4 Ruimte (1)</v>
          </cell>
        </row>
        <row r="162">
          <cell r="A162">
            <v>6251150</v>
          </cell>
          <cell r="B162" t="str">
            <v>LEUSDEN BEGROTING PER DOMEIN</v>
          </cell>
          <cell r="C162" t="str">
            <v>4 Ruimte (1)</v>
          </cell>
        </row>
        <row r="163">
          <cell r="A163">
            <v>6251160</v>
          </cell>
          <cell r="B163" t="str">
            <v>LEUSDEN BEGROTING PER DOMEIN</v>
          </cell>
          <cell r="C163" t="str">
            <v>4 Ruimte (1)</v>
          </cell>
        </row>
        <row r="164">
          <cell r="A164">
            <v>6251170</v>
          </cell>
          <cell r="B164" t="str">
            <v>LEUSDEN BEGROTING PER DOMEIN</v>
          </cell>
          <cell r="C164" t="str">
            <v>4 Ruimte (1)</v>
          </cell>
        </row>
        <row r="165">
          <cell r="A165">
            <v>6251180</v>
          </cell>
          <cell r="B165" t="str">
            <v>LEUSDEN BEGROTING PER DOMEIN</v>
          </cell>
          <cell r="C165" t="str">
            <v>4 Ruimte (1)</v>
          </cell>
        </row>
        <row r="166">
          <cell r="A166">
            <v>6251190</v>
          </cell>
          <cell r="B166" t="str">
            <v>LEUSDEN BEGROTING PER DOMEIN</v>
          </cell>
          <cell r="C166" t="str">
            <v>4 Ruimte (1)</v>
          </cell>
        </row>
        <row r="167">
          <cell r="A167">
            <v>6251200</v>
          </cell>
          <cell r="B167" t="str">
            <v>LEUSDEN BEGROTING PER DOMEIN</v>
          </cell>
          <cell r="C167" t="str">
            <v>4 Ruimte (1)</v>
          </cell>
        </row>
        <row r="168">
          <cell r="A168">
            <v>6251210</v>
          </cell>
          <cell r="B168" t="str">
            <v>LEUSDEN BEGROTING PER DOMEIN</v>
          </cell>
          <cell r="C168" t="str">
            <v>4 Ruimte (1)</v>
          </cell>
        </row>
        <row r="169">
          <cell r="A169">
            <v>6251220</v>
          </cell>
          <cell r="B169" t="str">
            <v>LEUSDEN BEGROTING PER DOMEIN</v>
          </cell>
          <cell r="C169" t="str">
            <v>4 Ruimte (1)</v>
          </cell>
        </row>
        <row r="170">
          <cell r="A170">
            <v>6251230</v>
          </cell>
          <cell r="B170" t="str">
            <v>LEUSDEN BEGROTING PER DOMEIN</v>
          </cell>
          <cell r="C170" t="str">
            <v>4 Ruimte (1)</v>
          </cell>
        </row>
        <row r="171">
          <cell r="A171">
            <v>6251240</v>
          </cell>
          <cell r="B171" t="str">
            <v>LEUSDEN BEGROTING PER DOMEIN</v>
          </cell>
          <cell r="C171" t="str">
            <v>4 Ruimte (1)</v>
          </cell>
        </row>
        <row r="172">
          <cell r="A172">
            <v>6251245</v>
          </cell>
          <cell r="B172" t="str">
            <v>LEUSDEN BEGROTING PER DOMEIN</v>
          </cell>
          <cell r="C172" t="str">
            <v>4 Ruimte (1)</v>
          </cell>
        </row>
        <row r="173">
          <cell r="A173">
            <v>6251270</v>
          </cell>
          <cell r="B173" t="str">
            <v>LEUSDEN BEGROTING PER DOMEIN</v>
          </cell>
          <cell r="C173" t="str">
            <v>4 Ruimte (1)</v>
          </cell>
        </row>
        <row r="174">
          <cell r="A174">
            <v>6251280</v>
          </cell>
          <cell r="B174" t="str">
            <v>LEUSDEN BEGROTING PER DOMEIN</v>
          </cell>
          <cell r="C174" t="str">
            <v>4 Ruimte (1)</v>
          </cell>
        </row>
        <row r="175">
          <cell r="A175">
            <v>6252011</v>
          </cell>
          <cell r="B175" t="str">
            <v>LEUSDEN BEGROTING PER DOMEIN</v>
          </cell>
          <cell r="C175" t="str">
            <v>4 Ruimte (1)</v>
          </cell>
        </row>
        <row r="176">
          <cell r="A176">
            <v>6252040</v>
          </cell>
          <cell r="B176" t="str">
            <v>LEUSDEN BEGROTING PER DOMEIN</v>
          </cell>
          <cell r="C176" t="str">
            <v>4 Ruimte (1)</v>
          </cell>
        </row>
        <row r="177">
          <cell r="A177">
            <v>6253051</v>
          </cell>
          <cell r="B177" t="str">
            <v>LEUSDEN BEGROTING PER DOMEIN</v>
          </cell>
          <cell r="C177" t="str">
            <v>4 Ruimte (1)</v>
          </cell>
        </row>
        <row r="178">
          <cell r="A178">
            <v>6253060</v>
          </cell>
          <cell r="B178" t="str">
            <v>LEUSDEN BEGROTING PER DOMEIN</v>
          </cell>
          <cell r="C178" t="str">
            <v>4 Ruimte (1)</v>
          </cell>
        </row>
        <row r="179">
          <cell r="A179">
            <v>6254100</v>
          </cell>
          <cell r="B179" t="str">
            <v>LEUSDEN BEGROTING PER DOMEIN</v>
          </cell>
          <cell r="C179" t="str">
            <v>4 Ruimte (1)</v>
          </cell>
        </row>
        <row r="180">
          <cell r="A180">
            <v>6254110</v>
          </cell>
          <cell r="B180" t="str">
            <v>LEUSDEN BEGROTING PER DOMEIN</v>
          </cell>
          <cell r="C180" t="str">
            <v>4 Ruimte (1)</v>
          </cell>
        </row>
        <row r="181">
          <cell r="A181">
            <v>6254111</v>
          </cell>
          <cell r="B181" t="str">
            <v>LEUSDEN BEGROTING PER DOMEIN</v>
          </cell>
          <cell r="C181" t="str">
            <v>4 Ruimte (1)</v>
          </cell>
        </row>
        <row r="182">
          <cell r="A182">
            <v>6254112</v>
          </cell>
          <cell r="B182" t="str">
            <v>LEUSDEN BEGROTING PER DOMEIN</v>
          </cell>
          <cell r="C182" t="str">
            <v>4 Ruimte (1)</v>
          </cell>
        </row>
        <row r="183">
          <cell r="A183">
            <v>6254115</v>
          </cell>
          <cell r="B183" t="str">
            <v>LEUSDEN BEGROTING PER DOMEIN</v>
          </cell>
          <cell r="C183" t="str">
            <v>4 Ruimte (1)</v>
          </cell>
        </row>
        <row r="184">
          <cell r="A184">
            <v>6254130</v>
          </cell>
          <cell r="B184" t="str">
            <v>LEUSDEN BEGROTING PER DOMEIN</v>
          </cell>
          <cell r="C184" t="str">
            <v>4 Ruimte (1)</v>
          </cell>
        </row>
        <row r="185">
          <cell r="A185">
            <v>6254132</v>
          </cell>
          <cell r="B185" t="str">
            <v>LEUSDEN BEGROTING PER DOMEIN</v>
          </cell>
          <cell r="C185" t="str">
            <v>4 Ruimte (1)</v>
          </cell>
        </row>
        <row r="186">
          <cell r="A186">
            <v>6254133</v>
          </cell>
          <cell r="B186" t="str">
            <v>LEUSDEN BEGROTING PER DOMEIN</v>
          </cell>
          <cell r="C186" t="str">
            <v>4 Ruimte (1)</v>
          </cell>
        </row>
        <row r="187">
          <cell r="A187">
            <v>6254140</v>
          </cell>
          <cell r="B187" t="str">
            <v>LEUSDEN BEGROTING PER DOMEIN</v>
          </cell>
          <cell r="C187" t="str">
            <v>4 Ruimte (1)</v>
          </cell>
        </row>
        <row r="188">
          <cell r="A188">
            <v>6254141</v>
          </cell>
          <cell r="B188" t="str">
            <v>LEUSDEN BEGROTING PER DOMEIN</v>
          </cell>
          <cell r="C188" t="str">
            <v>4 Ruimte (1)</v>
          </cell>
        </row>
        <row r="189">
          <cell r="A189">
            <v>6254142</v>
          </cell>
          <cell r="B189" t="str">
            <v>LEUSDEN BEGROTING PER DOMEIN</v>
          </cell>
          <cell r="C189" t="str">
            <v>4 Ruimte (1)</v>
          </cell>
        </row>
        <row r="190">
          <cell r="A190">
            <v>6254143</v>
          </cell>
          <cell r="B190" t="str">
            <v>LEUSDEN BEGROTING PER DOMEIN</v>
          </cell>
          <cell r="C190" t="str">
            <v>4 Ruimte (1)</v>
          </cell>
        </row>
        <row r="191">
          <cell r="A191">
            <v>6254144</v>
          </cell>
          <cell r="B191" t="str">
            <v>LEUSDEN BEGROTING PER DOMEIN</v>
          </cell>
          <cell r="C191" t="str">
            <v>4 Ruimte (1)</v>
          </cell>
        </row>
        <row r="192">
          <cell r="A192">
            <v>6254150</v>
          </cell>
          <cell r="B192" t="str">
            <v>LEUSDEN BEGROTING PER DOMEIN</v>
          </cell>
          <cell r="C192" t="str">
            <v>4 Ruimte (1)</v>
          </cell>
        </row>
        <row r="193">
          <cell r="A193">
            <v>6254160</v>
          </cell>
          <cell r="B193" t="str">
            <v>LEUSDEN BEGROTING PER DOMEIN</v>
          </cell>
          <cell r="C193" t="str">
            <v>4 Ruimte (1)</v>
          </cell>
        </row>
        <row r="194">
          <cell r="A194">
            <v>6254170</v>
          </cell>
          <cell r="B194" t="str">
            <v>LEUSDEN BEGROTING PER DOMEIN</v>
          </cell>
          <cell r="C194" t="str">
            <v>4 Ruimte (1)</v>
          </cell>
        </row>
        <row r="195">
          <cell r="A195">
            <v>6254180</v>
          </cell>
          <cell r="B195" t="str">
            <v>LEUSDEN BEGROTING PER DOMEIN</v>
          </cell>
          <cell r="C195" t="str">
            <v>4 Ruimte (1)</v>
          </cell>
        </row>
        <row r="196">
          <cell r="A196">
            <v>6255100</v>
          </cell>
          <cell r="B196" t="str">
            <v>LEUSDEN BEGROTING PER DOMEIN</v>
          </cell>
          <cell r="C196" t="str">
            <v>4 Ruimte (1)</v>
          </cell>
        </row>
        <row r="197">
          <cell r="A197">
            <v>6290060</v>
          </cell>
          <cell r="B197" t="str">
            <v>LEUSDEN BEGROTING PER DOMEIN</v>
          </cell>
          <cell r="C197" t="str">
            <v>4 Ruimte (1)</v>
          </cell>
        </row>
        <row r="198">
          <cell r="A198">
            <v>6290080</v>
          </cell>
          <cell r="B198" t="str">
            <v>LEUSDEN BEGROTING PER DOMEIN</v>
          </cell>
          <cell r="C198" t="str">
            <v>4 Ruimte (1)</v>
          </cell>
        </row>
        <row r="199">
          <cell r="A199">
            <v>6290097</v>
          </cell>
          <cell r="B199" t="str">
            <v>LEUSDEN BEGROTING PER DOMEIN</v>
          </cell>
          <cell r="C199" t="str">
            <v>4 Ruimte (1)</v>
          </cell>
        </row>
        <row r="200">
          <cell r="A200">
            <v>6299000</v>
          </cell>
          <cell r="B200" t="str">
            <v>LEUSDEN BEGROTING PER DOMEIN</v>
          </cell>
          <cell r="C200" t="str">
            <v>4 Ruimte (1)</v>
          </cell>
        </row>
        <row r="201">
          <cell r="A201">
            <v>63101</v>
          </cell>
          <cell r="B201" t="str">
            <v>LEUSDEN BEGROTING PER DOMEIN</v>
          </cell>
          <cell r="C201" t="str">
            <v>4 Ruimte (1)</v>
          </cell>
        </row>
        <row r="202">
          <cell r="A202">
            <v>63201</v>
          </cell>
          <cell r="B202" t="str">
            <v>LEUSDEN BEGROTING PER DOMEIN</v>
          </cell>
          <cell r="C202" t="str">
            <v>4 Ruimte (1)</v>
          </cell>
        </row>
        <row r="203">
          <cell r="A203">
            <v>63203</v>
          </cell>
          <cell r="B203" t="str">
            <v>LEUSDEN BEGROTING PER DOMEIN</v>
          </cell>
          <cell r="C203" t="str">
            <v>4 Ruimte (1)</v>
          </cell>
        </row>
        <row r="204">
          <cell r="A204">
            <v>63301</v>
          </cell>
          <cell r="B204" t="str">
            <v>LEUSDEN BEGROTING PER DOMEIN</v>
          </cell>
          <cell r="C204" t="str">
            <v>4 Ruimte (1)</v>
          </cell>
        </row>
        <row r="205">
          <cell r="A205">
            <v>63302</v>
          </cell>
          <cell r="B205" t="str">
            <v>LEUSDEN BEGROTING PER DOMEIN</v>
          </cell>
          <cell r="C205" t="str">
            <v>4 Ruimte (1)</v>
          </cell>
        </row>
        <row r="206">
          <cell r="A206">
            <v>63401</v>
          </cell>
          <cell r="B206" t="str">
            <v>LEUSDEN BEGROTING PER DOMEIN</v>
          </cell>
          <cell r="C206" t="str">
            <v>4 Ruimte (1)</v>
          </cell>
        </row>
        <row r="207">
          <cell r="A207">
            <v>63403</v>
          </cell>
          <cell r="B207" t="str">
            <v>LEUSDEN BEGROTING PER DOMEIN</v>
          </cell>
          <cell r="C207" t="str">
            <v>4 Ruimte (1)</v>
          </cell>
        </row>
        <row r="208">
          <cell r="A208">
            <v>63406</v>
          </cell>
          <cell r="B208" t="str">
            <v>LEUSDEN BEGROTING PER DOMEIN</v>
          </cell>
          <cell r="C208" t="str">
            <v>0 Algemene dekkingsmiddelen en onvoorzien (1)</v>
          </cell>
        </row>
        <row r="209">
          <cell r="A209">
            <v>63407</v>
          </cell>
          <cell r="B209" t="str">
            <v>LEUSDEN BEGROTING PER DOMEIN</v>
          </cell>
          <cell r="C209" t="str">
            <v>4 Ruimte (1)</v>
          </cell>
        </row>
        <row r="210">
          <cell r="A210">
            <v>64101</v>
          </cell>
          <cell r="B210" t="str">
            <v>LEUSDEN BEGROTING PER DOMEIN</v>
          </cell>
          <cell r="C210" t="str">
            <v>3 Samenleving (1)</v>
          </cell>
        </row>
        <row r="211">
          <cell r="A211">
            <v>64201</v>
          </cell>
          <cell r="B211" t="str">
            <v>LEUSDEN BEGROTING PER DOMEIN</v>
          </cell>
          <cell r="C211" t="str">
            <v>2 Leefomgeving (1)</v>
          </cell>
        </row>
        <row r="212">
          <cell r="A212">
            <v>64202</v>
          </cell>
          <cell r="B212" t="str">
            <v>LEUSDEN BEGROTING PER DOMEIN</v>
          </cell>
          <cell r="C212" t="str">
            <v>2 Leefomgeving (1)</v>
          </cell>
        </row>
        <row r="213">
          <cell r="A213">
            <v>64203</v>
          </cell>
          <cell r="B213" t="str">
            <v>LEUSDEN BEGROTING PER DOMEIN</v>
          </cell>
          <cell r="C213" t="str">
            <v>2 Leefomgeving (1)</v>
          </cell>
        </row>
        <row r="214">
          <cell r="A214">
            <v>64204</v>
          </cell>
          <cell r="B214" t="str">
            <v>LEUSDEN BEGROTING PER DOMEIN</v>
          </cell>
          <cell r="C214" t="str">
            <v>2 Leefomgeving (1)</v>
          </cell>
        </row>
        <row r="215">
          <cell r="A215">
            <v>64205</v>
          </cell>
          <cell r="B215" t="str">
            <v>LEUSDEN BEGROTING PER DOMEIN</v>
          </cell>
          <cell r="C215" t="str">
            <v>2 Leefomgeving (1)</v>
          </cell>
        </row>
        <row r="216">
          <cell r="A216">
            <v>64206</v>
          </cell>
          <cell r="B216" t="str">
            <v>LEUSDEN BEGROTING PER DOMEIN</v>
          </cell>
          <cell r="C216" t="str">
            <v>2 Leefomgeving (1)</v>
          </cell>
        </row>
        <row r="217">
          <cell r="A217">
            <v>64208</v>
          </cell>
          <cell r="B217" t="str">
            <v>LEUSDEN BEGROTING PER DOMEIN</v>
          </cell>
          <cell r="C217" t="str">
            <v>2 Leefomgeving (1)</v>
          </cell>
        </row>
        <row r="218">
          <cell r="A218">
            <v>64209</v>
          </cell>
          <cell r="B218" t="str">
            <v>LEUSDEN BEGROTING PER DOMEIN</v>
          </cell>
          <cell r="C218" t="str">
            <v>2 Leefomgeving (1)</v>
          </cell>
        </row>
        <row r="219">
          <cell r="A219">
            <v>64210</v>
          </cell>
          <cell r="B219" t="str">
            <v>LEUSDEN BEGROTING PER DOMEIN</v>
          </cell>
          <cell r="C219" t="str">
            <v>2 Leefomgeving (1)</v>
          </cell>
        </row>
        <row r="220">
          <cell r="A220">
            <v>64211</v>
          </cell>
          <cell r="B220" t="str">
            <v>LEUSDEN BEGROTING PER DOMEIN</v>
          </cell>
          <cell r="C220" t="str">
            <v>2 Leefomgeving (1)</v>
          </cell>
        </row>
        <row r="221">
          <cell r="A221">
            <v>64212</v>
          </cell>
          <cell r="B221" t="str">
            <v>LEUSDEN BEGROTING PER DOMEIN</v>
          </cell>
          <cell r="C221" t="str">
            <v>2 Leefomgeving (1)</v>
          </cell>
        </row>
        <row r="222">
          <cell r="A222">
            <v>64301</v>
          </cell>
          <cell r="B222" t="str">
            <v>LEUSDEN BEGROTING PER DOMEIN</v>
          </cell>
          <cell r="C222" t="str">
            <v>3 Samenleving (1)</v>
          </cell>
        </row>
        <row r="223">
          <cell r="A223">
            <v>64302</v>
          </cell>
          <cell r="B223" t="str">
            <v>LEUSDEN BEGROTING PER DOMEIN</v>
          </cell>
          <cell r="C223" t="str">
            <v>3 Samenleving (1)</v>
          </cell>
        </row>
        <row r="224">
          <cell r="A224">
            <v>64303</v>
          </cell>
          <cell r="B224" t="str">
            <v>LEUSDEN BEGROTING PER DOMEIN</v>
          </cell>
          <cell r="C224" t="str">
            <v>3 Samenleving (1)</v>
          </cell>
        </row>
        <row r="225">
          <cell r="A225">
            <v>64304</v>
          </cell>
          <cell r="B225" t="str">
            <v>LEUSDEN BEGROTING PER DOMEIN</v>
          </cell>
          <cell r="C225" t="str">
            <v>3 Samenleving (1)</v>
          </cell>
        </row>
        <row r="226">
          <cell r="A226">
            <v>64307</v>
          </cell>
          <cell r="B226" t="str">
            <v>LEUSDEN BEGROTING PER DOMEIN</v>
          </cell>
          <cell r="C226" t="str">
            <v>3 Samenleving (1)</v>
          </cell>
        </row>
        <row r="227">
          <cell r="A227">
            <v>64309</v>
          </cell>
          <cell r="B227" t="str">
            <v>LEUSDEN BEGROTING PER DOMEIN</v>
          </cell>
          <cell r="C227" t="str">
            <v>3 Samenleving (1)</v>
          </cell>
        </row>
        <row r="228">
          <cell r="A228">
            <v>65101</v>
          </cell>
          <cell r="B228" t="str">
            <v>LEUSDEN BEGROTING PER DOMEIN</v>
          </cell>
          <cell r="C228" t="str">
            <v>3 Samenleving (1)</v>
          </cell>
        </row>
        <row r="229">
          <cell r="A229">
            <v>65102</v>
          </cell>
          <cell r="B229" t="str">
            <v>LEUSDEN BEGROTING PER DOMEIN</v>
          </cell>
          <cell r="C229" t="str">
            <v>3 Samenleving (1)</v>
          </cell>
        </row>
        <row r="230">
          <cell r="A230">
            <v>65103</v>
          </cell>
          <cell r="B230" t="str">
            <v>LEUSDEN BEGROTING PER DOMEIN</v>
          </cell>
          <cell r="C230" t="str">
            <v>3 Samenleving (1)</v>
          </cell>
        </row>
        <row r="231">
          <cell r="A231">
            <v>65104</v>
          </cell>
          <cell r="B231" t="str">
            <v>LEUSDEN BEGROTING PER DOMEIN</v>
          </cell>
          <cell r="C231" t="str">
            <v>3 Samenleving (1)</v>
          </cell>
        </row>
        <row r="232">
          <cell r="A232">
            <v>65105</v>
          </cell>
          <cell r="B232" t="str">
            <v>LEUSDEN BEGROTING PER DOMEIN</v>
          </cell>
          <cell r="C232" t="str">
            <v>3 Samenleving (1)</v>
          </cell>
        </row>
        <row r="233">
          <cell r="A233">
            <v>65106</v>
          </cell>
          <cell r="B233" t="str">
            <v>LEUSDEN BEGROTING PER DOMEIN</v>
          </cell>
          <cell r="C233" t="str">
            <v>3 Samenleving (1)</v>
          </cell>
        </row>
        <row r="234">
          <cell r="A234">
            <v>65107</v>
          </cell>
          <cell r="B234" t="str">
            <v>LEUSDEN BEGROTING PER DOMEIN</v>
          </cell>
          <cell r="C234" t="str">
            <v>3 Samenleving (1)</v>
          </cell>
        </row>
        <row r="235">
          <cell r="A235">
            <v>65201</v>
          </cell>
          <cell r="B235" t="str">
            <v>LEUSDEN BEGROTING PER DOMEIN</v>
          </cell>
          <cell r="C235" t="str">
            <v>2 Leefomgeving (1)</v>
          </cell>
        </row>
        <row r="236">
          <cell r="A236">
            <v>65202</v>
          </cell>
          <cell r="B236" t="str">
            <v>LEUSDEN BEGROTING PER DOMEIN</v>
          </cell>
          <cell r="C236" t="str">
            <v>2 Leefomgeving (1)</v>
          </cell>
        </row>
        <row r="237">
          <cell r="A237">
            <v>65203</v>
          </cell>
          <cell r="B237" t="str">
            <v>LEUSDEN BEGROTING PER DOMEIN</v>
          </cell>
          <cell r="C237" t="str">
            <v>2 Leefomgeving (1)</v>
          </cell>
        </row>
        <row r="238">
          <cell r="A238">
            <v>65220</v>
          </cell>
          <cell r="B238" t="str">
            <v>LEUSDEN BEGROTING PER DOMEIN</v>
          </cell>
          <cell r="C238" t="str">
            <v>2 Leefomgeving (1)</v>
          </cell>
        </row>
        <row r="239">
          <cell r="A239">
            <v>65221</v>
          </cell>
          <cell r="B239" t="str">
            <v>LEUSDEN BEGROTING PER DOMEIN</v>
          </cell>
          <cell r="C239" t="str">
            <v>2 Leefomgeving (1)</v>
          </cell>
        </row>
        <row r="240">
          <cell r="A240">
            <v>65222</v>
          </cell>
          <cell r="B240" t="str">
            <v>LEUSDEN BEGROTING PER DOMEIN</v>
          </cell>
          <cell r="C240" t="str">
            <v>2 Leefomgeving (1)</v>
          </cell>
        </row>
        <row r="241">
          <cell r="A241">
            <v>65223</v>
          </cell>
          <cell r="B241" t="str">
            <v>LEUSDEN BEGROTING PER DOMEIN</v>
          </cell>
          <cell r="C241" t="str">
            <v>2 Leefomgeving (1)</v>
          </cell>
        </row>
        <row r="242">
          <cell r="A242">
            <v>65224</v>
          </cell>
          <cell r="B242" t="str">
            <v>LEUSDEN BEGROTING PER DOMEIN</v>
          </cell>
          <cell r="C242" t="str">
            <v>2 Leefomgeving (1)</v>
          </cell>
        </row>
        <row r="243">
          <cell r="A243">
            <v>65225</v>
          </cell>
          <cell r="B243" t="str">
            <v>LEUSDEN BEGROTING PER DOMEIN</v>
          </cell>
          <cell r="C243" t="str">
            <v>2 Leefomgeving (1)</v>
          </cell>
        </row>
        <row r="244">
          <cell r="A244">
            <v>65226</v>
          </cell>
          <cell r="B244" t="str">
            <v>LEUSDEN BEGROTING PER DOMEIN</v>
          </cell>
          <cell r="C244" t="str">
            <v>2 Leefomgeving (1)</v>
          </cell>
        </row>
        <row r="245">
          <cell r="A245">
            <v>65227</v>
          </cell>
          <cell r="B245" t="str">
            <v>LEUSDEN BEGROTING PER DOMEIN</v>
          </cell>
          <cell r="C245" t="str">
            <v>2 Leefomgeving (1)</v>
          </cell>
        </row>
        <row r="246">
          <cell r="A246">
            <v>65228</v>
          </cell>
          <cell r="B246" t="str">
            <v>LEUSDEN BEGROTING PER DOMEIN</v>
          </cell>
          <cell r="C246" t="str">
            <v>2 Leefomgeving (1)</v>
          </cell>
        </row>
        <row r="247">
          <cell r="A247">
            <v>65229</v>
          </cell>
          <cell r="B247" t="str">
            <v>LEUSDEN BEGROTING PER DOMEIN</v>
          </cell>
          <cell r="C247" t="str">
            <v>2 Leefomgeving (1)</v>
          </cell>
        </row>
        <row r="248">
          <cell r="A248">
            <v>65230</v>
          </cell>
          <cell r="B248" t="str">
            <v>LEUSDEN BEGROTING PER DOMEIN</v>
          </cell>
          <cell r="C248" t="str">
            <v>2 Leefomgeving (1)</v>
          </cell>
        </row>
        <row r="249">
          <cell r="A249">
            <v>65301</v>
          </cell>
          <cell r="B249" t="str">
            <v>LEUSDEN BEGROTING PER DOMEIN</v>
          </cell>
          <cell r="C249" t="str">
            <v>3 Samenleving (1)</v>
          </cell>
        </row>
        <row r="250">
          <cell r="A250">
            <v>65302</v>
          </cell>
          <cell r="B250" t="str">
            <v>LEUSDEN BEGROTING PER DOMEIN</v>
          </cell>
          <cell r="C250" t="str">
            <v>3 Samenleving (1)</v>
          </cell>
        </row>
        <row r="251">
          <cell r="A251">
            <v>65303</v>
          </cell>
          <cell r="B251" t="str">
            <v>LEUSDEN BEGROTING PER DOMEIN</v>
          </cell>
          <cell r="C251" t="str">
            <v>3 Samenleving (1)</v>
          </cell>
        </row>
        <row r="252">
          <cell r="A252">
            <v>65304</v>
          </cell>
          <cell r="B252" t="str">
            <v>LEUSDEN BEGROTING PER DOMEIN</v>
          </cell>
          <cell r="C252" t="str">
            <v>3 Samenleving (1)</v>
          </cell>
        </row>
        <row r="253">
          <cell r="A253">
            <v>65307</v>
          </cell>
          <cell r="B253" t="str">
            <v>LEUSDEN BEGROTING PER DOMEIN</v>
          </cell>
          <cell r="C253" t="str">
            <v>2 Leefomgeving (1)</v>
          </cell>
        </row>
        <row r="254">
          <cell r="A254">
            <v>65308</v>
          </cell>
          <cell r="B254" t="str">
            <v>LEUSDEN BEGROTING PER DOMEIN</v>
          </cell>
          <cell r="C254" t="str">
            <v>3 Samenleving (1)</v>
          </cell>
        </row>
        <row r="255">
          <cell r="A255">
            <v>65309</v>
          </cell>
          <cell r="B255" t="str">
            <v>LEUSDEN BEGROTING PER DOMEIN</v>
          </cell>
          <cell r="C255" t="str">
            <v>2 Leefomgeving (1)</v>
          </cell>
        </row>
        <row r="256">
          <cell r="A256">
            <v>65310</v>
          </cell>
          <cell r="B256" t="str">
            <v>LEUSDEN BEGROTING PER DOMEIN</v>
          </cell>
          <cell r="C256" t="str">
            <v>3 Samenleving (1)</v>
          </cell>
        </row>
        <row r="257">
          <cell r="A257">
            <v>65401</v>
          </cell>
          <cell r="B257" t="str">
            <v>LEUSDEN BEGROTING PER DOMEIN</v>
          </cell>
          <cell r="C257" t="str">
            <v>3 Samenleving (1)</v>
          </cell>
        </row>
        <row r="258">
          <cell r="A258">
            <v>65402</v>
          </cell>
          <cell r="B258" t="str">
            <v>LEUSDEN BEGROTING PER DOMEIN</v>
          </cell>
          <cell r="C258" t="str">
            <v>4 Ruimte (1)</v>
          </cell>
        </row>
        <row r="259">
          <cell r="A259">
            <v>65501</v>
          </cell>
          <cell r="B259" t="str">
            <v>LEUSDEN BEGROTING PER DOMEIN</v>
          </cell>
          <cell r="C259" t="str">
            <v>4 Ruimte (1)</v>
          </cell>
        </row>
        <row r="260">
          <cell r="A260">
            <v>65503</v>
          </cell>
          <cell r="B260" t="str">
            <v>LEUSDEN BEGROTING PER DOMEIN</v>
          </cell>
          <cell r="C260" t="str">
            <v>4 Ruimte (1)</v>
          </cell>
        </row>
        <row r="261">
          <cell r="A261">
            <v>65504</v>
          </cell>
          <cell r="B261" t="str">
            <v>LEUSDEN BEGROTING PER DOMEIN</v>
          </cell>
          <cell r="C261" t="str">
            <v>4 Ruimte (1)</v>
          </cell>
        </row>
        <row r="262">
          <cell r="A262">
            <v>65601</v>
          </cell>
          <cell r="B262" t="str">
            <v>LEUSDEN BEGROTING PER DOMEIN</v>
          </cell>
          <cell r="C262" t="str">
            <v>3 Samenleving (1)</v>
          </cell>
        </row>
        <row r="263">
          <cell r="A263">
            <v>65602</v>
          </cell>
          <cell r="B263" t="str">
            <v>LEUSDEN BEGROTING PER DOMEIN</v>
          </cell>
          <cell r="C263" t="str">
            <v>3 Samenleving (1)</v>
          </cell>
        </row>
        <row r="264">
          <cell r="A264">
            <v>65603</v>
          </cell>
          <cell r="B264" t="str">
            <v>LEUSDEN BEGROTING PER DOMEIN</v>
          </cell>
          <cell r="C264" t="str">
            <v>3 Samenleving (1)</v>
          </cell>
        </row>
        <row r="265">
          <cell r="A265">
            <v>65605</v>
          </cell>
          <cell r="B265" t="str">
            <v>LEUSDEN BEGROTING PER DOMEIN</v>
          </cell>
          <cell r="C265" t="str">
            <v>3 Samenleving (1)</v>
          </cell>
        </row>
        <row r="266">
          <cell r="A266">
            <v>65701</v>
          </cell>
          <cell r="B266" t="str">
            <v>LEUSDEN BEGROTING PER DOMEIN</v>
          </cell>
          <cell r="C266" t="str">
            <v>2 Leefomgeving (1)</v>
          </cell>
        </row>
        <row r="267">
          <cell r="A267">
            <v>65702</v>
          </cell>
          <cell r="B267" t="str">
            <v>LEUSDEN BEGROTING PER DOMEIN</v>
          </cell>
          <cell r="C267" t="str">
            <v>2 Leefomgeving (1)</v>
          </cell>
        </row>
        <row r="268">
          <cell r="A268">
            <v>65703</v>
          </cell>
          <cell r="B268" t="str">
            <v>LEUSDEN BEGROTING PER DOMEIN</v>
          </cell>
          <cell r="C268" t="str">
            <v>4 Ruimte (1)</v>
          </cell>
        </row>
        <row r="269">
          <cell r="A269">
            <v>65704</v>
          </cell>
          <cell r="B269" t="str">
            <v>LEUSDEN BEGROTING PER DOMEIN</v>
          </cell>
          <cell r="C269" t="str">
            <v>2 Leefomgeving (1)</v>
          </cell>
        </row>
        <row r="270">
          <cell r="A270">
            <v>65710</v>
          </cell>
          <cell r="B270" t="str">
            <v>LEUSDEN BEGROTING PER DOMEIN</v>
          </cell>
          <cell r="C270" t="str">
            <v>4 Ruimte (1)</v>
          </cell>
        </row>
        <row r="271">
          <cell r="A271">
            <v>65711</v>
          </cell>
          <cell r="B271" t="str">
            <v>LEUSDEN BEGROTING PER DOMEIN</v>
          </cell>
          <cell r="C271" t="str">
            <v>4 Ruimte (1)</v>
          </cell>
        </row>
        <row r="272">
          <cell r="A272">
            <v>65712</v>
          </cell>
          <cell r="B272" t="str">
            <v>LEUSDEN BEGROTING PER DOMEIN</v>
          </cell>
          <cell r="C272" t="str">
            <v>2 Leefomgeving (1)</v>
          </cell>
        </row>
        <row r="273">
          <cell r="A273">
            <v>65713</v>
          </cell>
          <cell r="B273" t="str">
            <v>LEUSDEN BEGROTING PER DOMEIN</v>
          </cell>
          <cell r="C273" t="str">
            <v>4 Ruimte (1)</v>
          </cell>
        </row>
        <row r="274">
          <cell r="A274">
            <v>65720</v>
          </cell>
          <cell r="B274" t="str">
            <v>LEUSDEN BEGROTING PER DOMEIN</v>
          </cell>
          <cell r="C274" t="str">
            <v>2 Leefomgeving (1)</v>
          </cell>
        </row>
        <row r="275">
          <cell r="A275">
            <v>65730</v>
          </cell>
          <cell r="B275" t="str">
            <v>LEUSDEN BEGROTING PER DOMEIN</v>
          </cell>
          <cell r="C275" t="str">
            <v>2 Leefomgeving (1)</v>
          </cell>
        </row>
        <row r="276">
          <cell r="A276">
            <v>66101</v>
          </cell>
          <cell r="B276" t="str">
            <v>LEUSDEN BEGROTING PER DOMEIN</v>
          </cell>
          <cell r="C276" t="str">
            <v>3 Samenleving (1)</v>
          </cell>
        </row>
        <row r="277">
          <cell r="A277">
            <v>66102</v>
          </cell>
          <cell r="B277" t="str">
            <v>LEUSDEN BEGROTING PER DOMEIN</v>
          </cell>
          <cell r="C277" t="str">
            <v>3 Samenleving (1)</v>
          </cell>
        </row>
        <row r="278">
          <cell r="A278">
            <v>66103</v>
          </cell>
          <cell r="B278" t="str">
            <v>LEUSDEN BEGROTING PER DOMEIN</v>
          </cell>
          <cell r="C278" t="str">
            <v>3 Samenleving (1)</v>
          </cell>
        </row>
        <row r="279">
          <cell r="A279">
            <v>66104</v>
          </cell>
          <cell r="B279" t="str">
            <v>LEUSDEN BEGROTING PER DOMEIN</v>
          </cell>
          <cell r="C279" t="str">
            <v>3 Samenleving (1)</v>
          </cell>
        </row>
        <row r="280">
          <cell r="A280">
            <v>66105</v>
          </cell>
          <cell r="B280" t="str">
            <v>LEUSDEN BEGROTING PER DOMEIN</v>
          </cell>
          <cell r="C280" t="str">
            <v>3 Samenleving (1)</v>
          </cell>
        </row>
        <row r="281">
          <cell r="A281">
            <v>66106</v>
          </cell>
          <cell r="B281" t="str">
            <v>LEUSDEN BEGROTING PER DOMEIN</v>
          </cell>
          <cell r="C281" t="str">
            <v>3 Samenleving (1)</v>
          </cell>
        </row>
        <row r="282">
          <cell r="A282">
            <v>66108</v>
          </cell>
          <cell r="B282" t="str">
            <v>LEUSDEN BEGROTING PER DOMEIN</v>
          </cell>
          <cell r="C282" t="str">
            <v>2 Leefomgeving (1)</v>
          </cell>
        </row>
        <row r="283">
          <cell r="A283">
            <v>66110</v>
          </cell>
          <cell r="B283" t="str">
            <v>LEUSDEN BEGROTING PER DOMEIN</v>
          </cell>
          <cell r="C283" t="str">
            <v>2 Leefomgeving (1)</v>
          </cell>
        </row>
        <row r="284">
          <cell r="A284">
            <v>66112</v>
          </cell>
          <cell r="B284" t="str">
            <v>LEUSDEN BEGROTING PER DOMEIN</v>
          </cell>
          <cell r="C284" t="str">
            <v>2 Leefomgeving (1)</v>
          </cell>
        </row>
        <row r="285">
          <cell r="A285">
            <v>66114</v>
          </cell>
          <cell r="B285" t="str">
            <v>LEUSDEN BEGROTING PER DOMEIN</v>
          </cell>
          <cell r="C285" t="str">
            <v>3 Samenleving (1)</v>
          </cell>
        </row>
        <row r="286">
          <cell r="A286">
            <v>66115</v>
          </cell>
          <cell r="B286" t="str">
            <v>LEUSDEN BEGROTING PER DOMEIN</v>
          </cell>
          <cell r="C286" t="str">
            <v>3 Samenleving (1)</v>
          </cell>
        </row>
        <row r="287">
          <cell r="A287">
            <v>66116</v>
          </cell>
          <cell r="B287" t="str">
            <v>LEUSDEN BEGROTING PER DOMEIN</v>
          </cell>
          <cell r="C287" t="str">
            <v>3 Samenleving (1)</v>
          </cell>
        </row>
        <row r="288">
          <cell r="A288">
            <v>66117</v>
          </cell>
          <cell r="B288" t="str">
            <v>LEUSDEN BEGROTING PER DOMEIN</v>
          </cell>
          <cell r="C288" t="str">
            <v>2 Leefomgeving (1)</v>
          </cell>
        </row>
        <row r="289">
          <cell r="A289">
            <v>66119</v>
          </cell>
          <cell r="B289" t="str">
            <v>LEUSDEN BEGROTING PER DOMEIN</v>
          </cell>
          <cell r="C289" t="str">
            <v>3 Samenleving (1)</v>
          </cell>
        </row>
        <row r="290">
          <cell r="A290">
            <v>66122</v>
          </cell>
          <cell r="B290" t="str">
            <v>LEUSDEN BEGROTING PER DOMEIN</v>
          </cell>
          <cell r="C290" t="str">
            <v>3 Samenleving (1)</v>
          </cell>
        </row>
        <row r="291">
          <cell r="A291">
            <v>66123</v>
          </cell>
          <cell r="B291" t="str">
            <v>LEUSDEN BEGROTING PER DOMEIN</v>
          </cell>
          <cell r="C291" t="str">
            <v>3 Samenleving (1)</v>
          </cell>
        </row>
        <row r="292">
          <cell r="A292">
            <v>66124</v>
          </cell>
          <cell r="B292" t="str">
            <v>LEUSDEN BEGROTING PER DOMEIN</v>
          </cell>
          <cell r="C292" t="str">
            <v>3 Samenleving (1)</v>
          </cell>
        </row>
        <row r="293">
          <cell r="A293">
            <v>66125</v>
          </cell>
          <cell r="B293" t="str">
            <v>LEUSDEN BEGROTING PER DOMEIN</v>
          </cell>
          <cell r="C293" t="str">
            <v>3 Samenleving (1)</v>
          </cell>
        </row>
        <row r="294">
          <cell r="A294">
            <v>66128</v>
          </cell>
          <cell r="B294" t="str">
            <v>LEUSDEN BEGROTING PER DOMEIN</v>
          </cell>
          <cell r="C294" t="str">
            <v>3 Samenleving (1)</v>
          </cell>
        </row>
        <row r="295">
          <cell r="A295">
            <v>66129</v>
          </cell>
          <cell r="B295" t="str">
            <v>LEUSDEN BEGROTING PER DOMEIN</v>
          </cell>
          <cell r="C295" t="str">
            <v>3 Samenleving (1)</v>
          </cell>
        </row>
        <row r="296">
          <cell r="A296">
            <v>66130</v>
          </cell>
          <cell r="B296" t="str">
            <v>LEUSDEN BEGROTING PER DOMEIN</v>
          </cell>
          <cell r="C296" t="str">
            <v>3 Samenleving (1)</v>
          </cell>
        </row>
        <row r="297">
          <cell r="A297">
            <v>66131</v>
          </cell>
          <cell r="B297" t="str">
            <v>LEUSDEN BEGROTING PER DOMEIN</v>
          </cell>
          <cell r="C297" t="str">
            <v>3 Samenleving (1)</v>
          </cell>
        </row>
        <row r="298">
          <cell r="A298">
            <v>66132</v>
          </cell>
          <cell r="B298" t="str">
            <v>LEUSDEN BEGROTING PER DOMEIN</v>
          </cell>
          <cell r="C298" t="str">
            <v>3 Samenleving (1)</v>
          </cell>
        </row>
        <row r="299">
          <cell r="A299">
            <v>66135</v>
          </cell>
          <cell r="B299" t="str">
            <v>LEUSDEN BEGROTING PER DOMEIN</v>
          </cell>
          <cell r="C299" t="str">
            <v>3 Samenleving (1)</v>
          </cell>
        </row>
        <row r="300">
          <cell r="A300">
            <v>66136</v>
          </cell>
          <cell r="B300" t="str">
            <v>LEUSDEN BEGROTING PER DOMEIN</v>
          </cell>
          <cell r="C300" t="str">
            <v>3 Samenleving (1)</v>
          </cell>
        </row>
        <row r="301">
          <cell r="A301">
            <v>66137</v>
          </cell>
          <cell r="B301" t="str">
            <v>LEUSDEN BEGROTING PER DOMEIN</v>
          </cell>
          <cell r="C301" t="str">
            <v>3 Samenleving (1)</v>
          </cell>
        </row>
        <row r="302">
          <cell r="A302">
            <v>66138</v>
          </cell>
          <cell r="B302" t="str">
            <v>LEUSDEN BEGROTING PER DOMEIN</v>
          </cell>
          <cell r="C302" t="str">
            <v>3 Samenleving (1)</v>
          </cell>
        </row>
        <row r="303">
          <cell r="A303">
            <v>66139</v>
          </cell>
          <cell r="B303" t="str">
            <v>LEUSDEN BEGROTING PER DOMEIN</v>
          </cell>
          <cell r="C303" t="str">
            <v>3 Samenleving (1)</v>
          </cell>
        </row>
        <row r="304">
          <cell r="A304">
            <v>66140</v>
          </cell>
          <cell r="B304" t="str">
            <v>LEUSDEN BEGROTING PER DOMEIN</v>
          </cell>
          <cell r="C304" t="str">
            <v>3 Samenleving (1)</v>
          </cell>
        </row>
        <row r="305">
          <cell r="A305">
            <v>66141</v>
          </cell>
          <cell r="B305" t="str">
            <v>LEUSDEN BEGROTING PER DOMEIN</v>
          </cell>
          <cell r="C305" t="str">
            <v>3 Samenleving (1)</v>
          </cell>
        </row>
        <row r="306">
          <cell r="A306">
            <v>66201</v>
          </cell>
          <cell r="B306" t="str">
            <v>LEUSDEN BEGROTING PER DOMEIN</v>
          </cell>
          <cell r="C306" t="str">
            <v>3 Samenleving (1)</v>
          </cell>
        </row>
        <row r="307">
          <cell r="A307">
            <v>66202</v>
          </cell>
          <cell r="B307" t="str">
            <v>LEUSDEN BEGROTING PER DOMEIN</v>
          </cell>
          <cell r="C307" t="str">
            <v>3 Samenleving (1)</v>
          </cell>
        </row>
        <row r="308">
          <cell r="A308">
            <v>66203</v>
          </cell>
          <cell r="B308" t="str">
            <v>LEUSDEN BEGROTING PER DOMEIN</v>
          </cell>
          <cell r="C308" t="str">
            <v>3 Samenleving (1)</v>
          </cell>
        </row>
        <row r="309">
          <cell r="A309">
            <v>66204</v>
          </cell>
          <cell r="B309" t="str">
            <v>LEUSDEN BEGROTING PER DOMEIN</v>
          </cell>
          <cell r="C309" t="str">
            <v>3 Samenleving (1)</v>
          </cell>
        </row>
        <row r="310">
          <cell r="A310">
            <v>66301</v>
          </cell>
          <cell r="B310" t="str">
            <v>LEUSDEN BEGROTING PER DOMEIN</v>
          </cell>
          <cell r="C310" t="str">
            <v>3 Samenleving (1)</v>
          </cell>
        </row>
        <row r="311">
          <cell r="A311">
            <v>66302</v>
          </cell>
          <cell r="B311" t="str">
            <v>LEUSDEN BEGROTING PER DOMEIN</v>
          </cell>
          <cell r="C311" t="str">
            <v>3 Samenleving (1)</v>
          </cell>
        </row>
        <row r="312">
          <cell r="A312">
            <v>66303</v>
          </cell>
          <cell r="B312" t="str">
            <v>LEUSDEN BEGROTING PER DOMEIN</v>
          </cell>
          <cell r="C312" t="str">
            <v>3 Samenleving (1)</v>
          </cell>
        </row>
        <row r="313">
          <cell r="A313">
            <v>66304</v>
          </cell>
          <cell r="B313" t="str">
            <v>LEUSDEN BEGROTING PER DOMEIN</v>
          </cell>
          <cell r="C313" t="str">
            <v>3 Samenleving (1)</v>
          </cell>
        </row>
        <row r="314">
          <cell r="A314">
            <v>66305</v>
          </cell>
          <cell r="B314" t="str">
            <v>LEUSDEN BEGROTING PER DOMEIN</v>
          </cell>
          <cell r="C314" t="str">
            <v>3 Samenleving (1)</v>
          </cell>
        </row>
        <row r="315">
          <cell r="A315">
            <v>66306</v>
          </cell>
          <cell r="B315" t="str">
            <v>LEUSDEN BEGROTING PER DOMEIN</v>
          </cell>
          <cell r="C315" t="str">
            <v>3 Samenleving (1)</v>
          </cell>
        </row>
        <row r="316">
          <cell r="A316">
            <v>66308</v>
          </cell>
          <cell r="B316" t="str">
            <v>LEUSDEN BEGROTING PER DOMEIN</v>
          </cell>
          <cell r="C316" t="str">
            <v>0 Algemene dekkingsmiddelen en onvoorzien (1)</v>
          </cell>
        </row>
        <row r="317">
          <cell r="A317">
            <v>66401</v>
          </cell>
          <cell r="B317" t="str">
            <v>LEUSDEN BEGROTING PER DOMEIN</v>
          </cell>
          <cell r="C317" t="str">
            <v>3 Samenleving (1)</v>
          </cell>
        </row>
        <row r="318">
          <cell r="A318">
            <v>66402</v>
          </cell>
          <cell r="B318" t="str">
            <v>LEUSDEN BEGROTING PER DOMEIN</v>
          </cell>
          <cell r="C318" t="str">
            <v>3 Samenleving (1)</v>
          </cell>
        </row>
        <row r="319">
          <cell r="A319">
            <v>66403</v>
          </cell>
          <cell r="B319" t="str">
            <v>LEUSDEN BEGROTING PER DOMEIN</v>
          </cell>
          <cell r="C319" t="str">
            <v>3 Samenleving (1)</v>
          </cell>
        </row>
        <row r="320">
          <cell r="A320">
            <v>66501</v>
          </cell>
          <cell r="B320" t="str">
            <v>LEUSDEN BEGROTING PER DOMEIN</v>
          </cell>
          <cell r="C320" t="str">
            <v>3 Samenleving (1)</v>
          </cell>
        </row>
        <row r="321">
          <cell r="A321">
            <v>66502</v>
          </cell>
          <cell r="B321" t="str">
            <v>LEUSDEN BEGROTING PER DOMEIN</v>
          </cell>
          <cell r="C321" t="str">
            <v>3 Samenleving (1)</v>
          </cell>
        </row>
        <row r="322">
          <cell r="A322">
            <v>66503</v>
          </cell>
          <cell r="B322" t="str">
            <v>LEUSDEN BEGROTING PER DOMEIN</v>
          </cell>
          <cell r="C322" t="str">
            <v>3 Samenleving (1)</v>
          </cell>
        </row>
        <row r="323">
          <cell r="A323">
            <v>66504</v>
          </cell>
          <cell r="B323" t="str">
            <v>LEUSDEN BEGROTING PER DOMEIN</v>
          </cell>
          <cell r="C323" t="str">
            <v>3 Samenleving (1)</v>
          </cell>
        </row>
        <row r="324">
          <cell r="A324">
            <v>66601</v>
          </cell>
          <cell r="B324" t="str">
            <v>LEUSDEN BEGROTING PER DOMEIN</v>
          </cell>
          <cell r="C324" t="str">
            <v>3 Samenleving (1)</v>
          </cell>
        </row>
        <row r="325">
          <cell r="A325">
            <v>66602</v>
          </cell>
          <cell r="B325" t="str">
            <v>LEUSDEN BEGROTING PER DOMEIN</v>
          </cell>
          <cell r="C325" t="str">
            <v>3 Samenleving (1)</v>
          </cell>
        </row>
        <row r="326">
          <cell r="A326">
            <v>66710</v>
          </cell>
          <cell r="B326" t="str">
            <v>LEUSDEN BEGROTING PER DOMEIN</v>
          </cell>
          <cell r="C326" t="str">
            <v>3 Samenleving (1)</v>
          </cell>
        </row>
        <row r="327">
          <cell r="A327">
            <v>66711</v>
          </cell>
          <cell r="B327" t="str">
            <v>LEUSDEN BEGROTING PER DOMEIN</v>
          </cell>
          <cell r="C327" t="str">
            <v>3 Samenleving (1)</v>
          </cell>
        </row>
        <row r="328">
          <cell r="A328">
            <v>66716</v>
          </cell>
          <cell r="B328" t="str">
            <v>LEUSDEN BEGROTING PER DOMEIN</v>
          </cell>
          <cell r="C328" t="str">
            <v>3 Samenleving (1)</v>
          </cell>
        </row>
        <row r="329">
          <cell r="A329">
            <v>66717</v>
          </cell>
          <cell r="B329" t="str">
            <v>LEUSDEN BEGROTING PER DOMEIN</v>
          </cell>
          <cell r="C329" t="str">
            <v>3 Samenleving (1)</v>
          </cell>
        </row>
        <row r="330">
          <cell r="A330">
            <v>66719</v>
          </cell>
          <cell r="B330" t="str">
            <v>LEUSDEN BEGROTING PER DOMEIN</v>
          </cell>
          <cell r="C330" t="str">
            <v>3 Samenleving (1)</v>
          </cell>
        </row>
        <row r="331">
          <cell r="A331">
            <v>66721</v>
          </cell>
          <cell r="B331" t="str">
            <v>LEUSDEN BEGROTING PER DOMEIN</v>
          </cell>
          <cell r="C331" t="str">
            <v>3 Samenleving (1)</v>
          </cell>
        </row>
        <row r="332">
          <cell r="A332">
            <v>66725</v>
          </cell>
          <cell r="B332" t="str">
            <v>LEUSDEN BEGROTING PER DOMEIN</v>
          </cell>
          <cell r="C332" t="str">
            <v>3 Samenleving (1)</v>
          </cell>
        </row>
        <row r="333">
          <cell r="A333">
            <v>66726</v>
          </cell>
          <cell r="B333" t="str">
            <v>LEUSDEN BEGROTING PER DOMEIN</v>
          </cell>
          <cell r="C333" t="str">
            <v>3 Samenleving (1)</v>
          </cell>
        </row>
        <row r="334">
          <cell r="A334">
            <v>66727</v>
          </cell>
          <cell r="B334" t="str">
            <v>LEUSDEN BEGROTING PER DOMEIN</v>
          </cell>
          <cell r="C334" t="str">
            <v>3 Samenleving (1)</v>
          </cell>
        </row>
        <row r="335">
          <cell r="A335">
            <v>66728</v>
          </cell>
          <cell r="B335" t="str">
            <v>LEUSDEN BEGROTING PER DOMEIN</v>
          </cell>
          <cell r="C335" t="str">
            <v>3 Samenleving (1)</v>
          </cell>
        </row>
        <row r="336">
          <cell r="A336">
            <v>66729</v>
          </cell>
          <cell r="B336" t="str">
            <v>LEUSDEN BEGROTING PER DOMEIN</v>
          </cell>
          <cell r="C336" t="str">
            <v>3 Samenleving (1)</v>
          </cell>
        </row>
        <row r="337">
          <cell r="A337">
            <v>66733</v>
          </cell>
          <cell r="B337" t="str">
            <v>LEUSDEN BEGROTING PER DOMEIN</v>
          </cell>
          <cell r="C337" t="str">
            <v>3 Samenleving (1)</v>
          </cell>
        </row>
        <row r="338">
          <cell r="A338">
            <v>66735</v>
          </cell>
          <cell r="B338" t="str">
            <v>LEUSDEN BEGROTING PER DOMEIN</v>
          </cell>
          <cell r="C338" t="str">
            <v>3 Samenleving (1)</v>
          </cell>
        </row>
        <row r="339">
          <cell r="A339">
            <v>66736</v>
          </cell>
          <cell r="B339" t="str">
            <v>LEUSDEN BEGROTING PER DOMEIN</v>
          </cell>
          <cell r="C339" t="str">
            <v>3 Samenleving (1)</v>
          </cell>
        </row>
        <row r="340">
          <cell r="A340">
            <v>66737</v>
          </cell>
          <cell r="B340" t="str">
            <v>LEUSDEN BEGROTING PER DOMEIN</v>
          </cell>
          <cell r="C340" t="str">
            <v>3 Samenleving (1)</v>
          </cell>
        </row>
        <row r="341">
          <cell r="A341">
            <v>66741</v>
          </cell>
          <cell r="B341" t="str">
            <v>LEUSDEN BEGROTING PER DOMEIN</v>
          </cell>
          <cell r="C341" t="str">
            <v>3 Samenleving (1)</v>
          </cell>
        </row>
        <row r="342">
          <cell r="A342">
            <v>66746</v>
          </cell>
          <cell r="B342" t="str">
            <v>LEUSDEN BEGROTING PER DOMEIN</v>
          </cell>
          <cell r="C342" t="str">
            <v>3 Samenleving (1)</v>
          </cell>
        </row>
        <row r="343">
          <cell r="A343">
            <v>66751</v>
          </cell>
          <cell r="B343" t="str">
            <v>LEUSDEN BEGROTING PER DOMEIN</v>
          </cell>
          <cell r="C343" t="str">
            <v>3 Samenleving (1)</v>
          </cell>
        </row>
        <row r="344">
          <cell r="A344">
            <v>66752</v>
          </cell>
          <cell r="B344" t="str">
            <v>LEUSDEN BEGROTING PER DOMEIN</v>
          </cell>
          <cell r="C344" t="str">
            <v>3 Samenleving (1)</v>
          </cell>
        </row>
        <row r="345">
          <cell r="A345">
            <v>66753</v>
          </cell>
          <cell r="B345" t="str">
            <v>LEUSDEN BEGROTING PER DOMEIN</v>
          </cell>
          <cell r="C345" t="str">
            <v>3 Samenleving (1)</v>
          </cell>
        </row>
        <row r="346">
          <cell r="A346">
            <v>66761</v>
          </cell>
          <cell r="B346" t="str">
            <v>LEUSDEN BEGROTING PER DOMEIN</v>
          </cell>
          <cell r="C346" t="str">
            <v>3 Samenleving (1)</v>
          </cell>
        </row>
        <row r="347">
          <cell r="A347">
            <v>66766</v>
          </cell>
          <cell r="B347" t="str">
            <v>LEUSDEN BEGROTING PER DOMEIN</v>
          </cell>
          <cell r="C347" t="str">
            <v>3 Samenleving (1)</v>
          </cell>
        </row>
        <row r="348">
          <cell r="A348">
            <v>66812</v>
          </cell>
          <cell r="B348" t="str">
            <v>LEUSDEN BEGROTING PER DOMEIN</v>
          </cell>
          <cell r="C348" t="str">
            <v>3 Samenleving (1)</v>
          </cell>
        </row>
        <row r="349">
          <cell r="A349">
            <v>66818</v>
          </cell>
          <cell r="B349" t="str">
            <v>LEUSDEN BEGROTING PER DOMEIN</v>
          </cell>
          <cell r="C349" t="str">
            <v>3 Samenleving (1)</v>
          </cell>
        </row>
        <row r="350">
          <cell r="A350">
            <v>66821</v>
          </cell>
          <cell r="B350" t="str">
            <v>LEUSDEN BEGROTING PER DOMEIN</v>
          </cell>
          <cell r="C350" t="str">
            <v>3 Samenleving (1)</v>
          </cell>
        </row>
        <row r="351">
          <cell r="A351">
            <v>66823</v>
          </cell>
          <cell r="B351" t="str">
            <v>LEUSDEN BEGROTING PER DOMEIN</v>
          </cell>
          <cell r="C351" t="str">
            <v>3 Samenleving (1)</v>
          </cell>
        </row>
        <row r="352">
          <cell r="A352">
            <v>66827</v>
          </cell>
          <cell r="B352" t="str">
            <v>LEUSDEN BEGROTING PER DOMEIN</v>
          </cell>
          <cell r="C352" t="str">
            <v>3 Samenleving (1)</v>
          </cell>
        </row>
        <row r="353">
          <cell r="A353">
            <v>66828</v>
          </cell>
          <cell r="B353" t="str">
            <v>LEUSDEN BEGROTING PER DOMEIN</v>
          </cell>
          <cell r="C353" t="str">
            <v>3 Samenleving (1)</v>
          </cell>
        </row>
        <row r="354">
          <cell r="A354">
            <v>66829</v>
          </cell>
          <cell r="B354" t="str">
            <v>LEUSDEN BEGROTING PER DOMEIN</v>
          </cell>
          <cell r="C354" t="str">
            <v>3 Samenleving (1)</v>
          </cell>
        </row>
        <row r="355">
          <cell r="A355">
            <v>67101</v>
          </cell>
          <cell r="B355" t="str">
            <v>LEUSDEN BEGROTING PER DOMEIN</v>
          </cell>
          <cell r="C355" t="str">
            <v>3 Samenleving (1)</v>
          </cell>
        </row>
        <row r="356">
          <cell r="A356">
            <v>67102</v>
          </cell>
          <cell r="B356" t="str">
            <v>LEUSDEN BEGROTING PER DOMEIN</v>
          </cell>
          <cell r="C356" t="str">
            <v>3 Samenleving (1)</v>
          </cell>
        </row>
        <row r="357">
          <cell r="A357">
            <v>67105</v>
          </cell>
          <cell r="B357" t="str">
            <v>LEUSDEN BEGROTING PER DOMEIN</v>
          </cell>
          <cell r="C357" t="str">
            <v>3 Samenleving (1)</v>
          </cell>
        </row>
        <row r="358">
          <cell r="A358">
            <v>67106</v>
          </cell>
          <cell r="B358" t="str">
            <v>LEUSDEN BEGROTING PER DOMEIN</v>
          </cell>
          <cell r="C358" t="str">
            <v>3 Samenleving (1)</v>
          </cell>
        </row>
        <row r="359">
          <cell r="A359">
            <v>67107</v>
          </cell>
          <cell r="B359" t="str">
            <v>LEUSDEN BEGROTING PER DOMEIN</v>
          </cell>
          <cell r="C359" t="str">
            <v>3 Samenleving (1)</v>
          </cell>
        </row>
        <row r="360">
          <cell r="A360">
            <v>67108</v>
          </cell>
          <cell r="B360" t="str">
            <v>LEUSDEN BEGROTING PER DOMEIN</v>
          </cell>
          <cell r="C360" t="str">
            <v>3 Samenleving (1)</v>
          </cell>
        </row>
        <row r="361">
          <cell r="A361">
            <v>67110</v>
          </cell>
          <cell r="B361" t="str">
            <v>LEUSDEN BEGROTING PER DOMEIN</v>
          </cell>
          <cell r="C361" t="str">
            <v>3 Samenleving (1)</v>
          </cell>
        </row>
        <row r="362">
          <cell r="A362">
            <v>67111</v>
          </cell>
          <cell r="B362" t="str">
            <v>LEUSDEN BEGROTING PER DOMEIN</v>
          </cell>
          <cell r="C362" t="str">
            <v>3 Samenleving (1)</v>
          </cell>
        </row>
        <row r="363">
          <cell r="A363">
            <v>67112</v>
          </cell>
          <cell r="B363" t="str">
            <v>LEUSDEN BEGROTING PER DOMEIN</v>
          </cell>
          <cell r="C363" t="str">
            <v>3 Samenleving (1)</v>
          </cell>
        </row>
        <row r="364">
          <cell r="A364">
            <v>67113</v>
          </cell>
          <cell r="B364" t="str">
            <v>LEUSDEN BEGROTING PER DOMEIN</v>
          </cell>
          <cell r="C364" t="str">
            <v>3 Samenleving (1)</v>
          </cell>
        </row>
        <row r="365">
          <cell r="A365">
            <v>67114</v>
          </cell>
          <cell r="B365" t="str">
            <v>LEUSDEN BEGROTING PER DOMEIN</v>
          </cell>
          <cell r="C365" t="str">
            <v>3 Samenleving (1)</v>
          </cell>
        </row>
        <row r="366">
          <cell r="A366">
            <v>67115</v>
          </cell>
          <cell r="B366" t="str">
            <v>LEUSDEN BEGROTING PER DOMEIN</v>
          </cell>
          <cell r="C366" t="str">
            <v>3 Samenleving (1)</v>
          </cell>
        </row>
        <row r="367">
          <cell r="A367">
            <v>67116</v>
          </cell>
          <cell r="B367" t="str">
            <v>LEUSDEN BEGROTING PER DOMEIN</v>
          </cell>
          <cell r="C367" t="str">
            <v>3 Samenleving (1)</v>
          </cell>
        </row>
        <row r="368">
          <cell r="A368">
            <v>67117</v>
          </cell>
          <cell r="B368" t="str">
            <v>LEUSDEN BEGROTING PER DOMEIN</v>
          </cell>
          <cell r="C368" t="str">
            <v>3 Samenleving (1)</v>
          </cell>
        </row>
        <row r="369">
          <cell r="A369">
            <v>67201</v>
          </cell>
          <cell r="B369" t="str">
            <v>LEUSDEN BEGROTING PER DOMEIN</v>
          </cell>
          <cell r="C369" t="str">
            <v>2 Leefomgeving (1)</v>
          </cell>
        </row>
        <row r="370">
          <cell r="A370">
            <v>67204</v>
          </cell>
          <cell r="B370" t="str">
            <v>LEUSDEN BEGROTING PER DOMEIN</v>
          </cell>
          <cell r="C370" t="str">
            <v>2 Leefomgeving (1)</v>
          </cell>
        </row>
        <row r="371">
          <cell r="A371">
            <v>67207</v>
          </cell>
          <cell r="B371" t="str">
            <v>LEUSDEN BEGROTING PER DOMEIN</v>
          </cell>
          <cell r="C371" t="str">
            <v>2 Leefomgeving (1)</v>
          </cell>
        </row>
        <row r="372">
          <cell r="A372">
            <v>67209</v>
          </cell>
          <cell r="B372" t="str">
            <v>LEUSDEN BEGROTING PER DOMEIN</v>
          </cell>
          <cell r="C372" t="str">
            <v>2 Leefomgeving (1)</v>
          </cell>
        </row>
        <row r="373">
          <cell r="A373">
            <v>67301</v>
          </cell>
          <cell r="B373" t="str">
            <v>LEUSDEN BEGROTING PER DOMEIN</v>
          </cell>
          <cell r="C373" t="str">
            <v>2 Leefomgeving (1)</v>
          </cell>
        </row>
        <row r="374">
          <cell r="A374">
            <v>67305</v>
          </cell>
          <cell r="B374" t="str">
            <v>LEUSDEN BEGROTING PER DOMEIN</v>
          </cell>
          <cell r="C374" t="str">
            <v>2 Leefomgeving (1)</v>
          </cell>
        </row>
        <row r="375">
          <cell r="A375">
            <v>67306</v>
          </cell>
          <cell r="B375" t="str">
            <v>LEUSDEN BEGROTING PER DOMEIN</v>
          </cell>
          <cell r="C375" t="str">
            <v>2 Leefomgeving (1)</v>
          </cell>
        </row>
        <row r="376">
          <cell r="A376">
            <v>67307</v>
          </cell>
          <cell r="B376" t="str">
            <v>LEUSDEN BEGROTING PER DOMEIN</v>
          </cell>
          <cell r="C376" t="str">
            <v>2 Leefomgeving (1)</v>
          </cell>
        </row>
        <row r="377">
          <cell r="A377">
            <v>67308</v>
          </cell>
          <cell r="B377" t="str">
            <v>LEUSDEN BEGROTING PER DOMEIN</v>
          </cell>
          <cell r="C377" t="str">
            <v>2 Leefomgeving (1)</v>
          </cell>
        </row>
        <row r="378">
          <cell r="A378">
            <v>67309</v>
          </cell>
          <cell r="B378" t="str">
            <v>LEUSDEN BEGROTING PER DOMEIN</v>
          </cell>
          <cell r="C378" t="str">
            <v>2 Leefomgeving (1)</v>
          </cell>
        </row>
        <row r="379">
          <cell r="A379">
            <v>67310</v>
          </cell>
          <cell r="B379" t="str">
            <v>LEUSDEN BEGROTING PER DOMEIN</v>
          </cell>
          <cell r="C379" t="str">
            <v>2 Leefomgeving (1)</v>
          </cell>
        </row>
        <row r="380">
          <cell r="A380">
            <v>67311</v>
          </cell>
          <cell r="B380" t="str">
            <v>LEUSDEN BEGROTING PER DOMEIN</v>
          </cell>
          <cell r="C380" t="str">
            <v>2 Leefomgeving (1)</v>
          </cell>
        </row>
        <row r="381">
          <cell r="A381">
            <v>67312</v>
          </cell>
          <cell r="B381" t="str">
            <v>LEUSDEN BEGROTING PER DOMEIN</v>
          </cell>
          <cell r="C381" t="str">
            <v>2 Leefomgeving (1)</v>
          </cell>
        </row>
        <row r="382">
          <cell r="A382">
            <v>67313</v>
          </cell>
          <cell r="B382" t="str">
            <v>LEUSDEN BEGROTING PER DOMEIN</v>
          </cell>
          <cell r="C382" t="str">
            <v>2 Leefomgeving (1)</v>
          </cell>
        </row>
        <row r="383">
          <cell r="A383">
            <v>67314</v>
          </cell>
          <cell r="B383" t="str">
            <v>LEUSDEN BEGROTING PER DOMEIN</v>
          </cell>
          <cell r="C383" t="str">
            <v>2 Leefomgeving (1)</v>
          </cell>
        </row>
        <row r="384">
          <cell r="A384">
            <v>67315</v>
          </cell>
          <cell r="B384" t="str">
            <v>LEUSDEN BEGROTING PER DOMEIN</v>
          </cell>
          <cell r="C384" t="str">
            <v>2 Leefomgeving (1)</v>
          </cell>
        </row>
        <row r="385">
          <cell r="A385">
            <v>67317</v>
          </cell>
          <cell r="B385" t="str">
            <v>LEUSDEN BEGROTING PER DOMEIN</v>
          </cell>
          <cell r="C385" t="str">
            <v>2 Leefomgeving (1)</v>
          </cell>
        </row>
        <row r="386">
          <cell r="A386">
            <v>67320</v>
          </cell>
          <cell r="B386" t="str">
            <v>LEUSDEN BEGROTING PER DOMEIN</v>
          </cell>
          <cell r="C386" t="str">
            <v>2 Leefomgeving (1)</v>
          </cell>
        </row>
        <row r="387">
          <cell r="A387">
            <v>67321</v>
          </cell>
          <cell r="B387" t="str">
            <v>LEUSDEN BEGROTING PER DOMEIN</v>
          </cell>
          <cell r="C387" t="str">
            <v>2 Leefomgeving (1)</v>
          </cell>
        </row>
        <row r="388">
          <cell r="A388">
            <v>67401</v>
          </cell>
          <cell r="B388" t="str">
            <v>LEUSDEN BEGROTING PER DOMEIN</v>
          </cell>
          <cell r="C388" t="str">
            <v>2 Leefomgeving (1)</v>
          </cell>
        </row>
        <row r="389">
          <cell r="A389">
            <v>67402</v>
          </cell>
          <cell r="B389" t="str">
            <v>LEUSDEN BEGROTING PER DOMEIN</v>
          </cell>
          <cell r="C389" t="str">
            <v>2 Leefomgeving (1)</v>
          </cell>
        </row>
        <row r="390">
          <cell r="A390">
            <v>67403</v>
          </cell>
          <cell r="B390" t="str">
            <v>LEUSDEN BEGROTING PER DOMEIN</v>
          </cell>
          <cell r="C390" t="str">
            <v>2 Leefomgeving (1)</v>
          </cell>
        </row>
        <row r="391">
          <cell r="A391">
            <v>67404</v>
          </cell>
          <cell r="B391" t="str">
            <v>LEUSDEN BEGROTING PER DOMEIN</v>
          </cell>
          <cell r="C391" t="str">
            <v>2 Leefomgeving (1)</v>
          </cell>
        </row>
        <row r="392">
          <cell r="A392">
            <v>67405</v>
          </cell>
          <cell r="B392" t="str">
            <v>LEUSDEN BEGROTING PER DOMEIN</v>
          </cell>
          <cell r="C392" t="str">
            <v>2 Leefomgeving (1)</v>
          </cell>
        </row>
        <row r="393">
          <cell r="A393">
            <v>67407</v>
          </cell>
          <cell r="B393" t="str">
            <v>LEUSDEN BEGROTING PER DOMEIN</v>
          </cell>
          <cell r="C393" t="str">
            <v>2 Leefomgeving (1)</v>
          </cell>
        </row>
        <row r="394">
          <cell r="A394">
            <v>67408</v>
          </cell>
          <cell r="B394" t="str">
            <v>LEUSDEN BEGROTING PER DOMEIN</v>
          </cell>
          <cell r="C394" t="str">
            <v>2 Leefomgeving (1)</v>
          </cell>
        </row>
        <row r="395">
          <cell r="A395">
            <v>67411</v>
          </cell>
          <cell r="B395" t="str">
            <v>LEUSDEN BEGROTING PER DOMEIN</v>
          </cell>
          <cell r="C395" t="str">
            <v>2 Leefomgeving (1)</v>
          </cell>
        </row>
        <row r="396">
          <cell r="A396">
            <v>67415</v>
          </cell>
          <cell r="B396" t="str">
            <v>LEUSDEN BEGROTING PER DOMEIN</v>
          </cell>
          <cell r="C396" t="str">
            <v>2 Leefomgeving (1)</v>
          </cell>
        </row>
        <row r="397">
          <cell r="A397">
            <v>67416</v>
          </cell>
          <cell r="B397" t="str">
            <v>LEUSDEN BEGROTING PER DOMEIN</v>
          </cell>
          <cell r="C397" t="str">
            <v>2 Leefomgeving (1)</v>
          </cell>
        </row>
        <row r="398">
          <cell r="A398">
            <v>67417</v>
          </cell>
          <cell r="B398" t="str">
            <v>LEUSDEN BEGROTING PER DOMEIN</v>
          </cell>
          <cell r="C398" t="str">
            <v>2 Leefomgeving (1)</v>
          </cell>
        </row>
        <row r="399">
          <cell r="A399">
            <v>67418</v>
          </cell>
          <cell r="B399" t="str">
            <v>LEUSDEN BEGROTING PER DOMEIN</v>
          </cell>
          <cell r="C399" t="str">
            <v>2 Leefomgeving (1)</v>
          </cell>
        </row>
        <row r="400">
          <cell r="A400">
            <v>67419</v>
          </cell>
          <cell r="B400" t="str">
            <v>LEUSDEN BEGROTING PER DOMEIN</v>
          </cell>
          <cell r="C400" t="str">
            <v>2 Leefomgeving (1)</v>
          </cell>
        </row>
        <row r="401">
          <cell r="A401">
            <v>67420</v>
          </cell>
          <cell r="B401" t="str">
            <v>LEUSDEN BEGROTING PER DOMEIN</v>
          </cell>
          <cell r="C401" t="str">
            <v>2 Leefomgeving (1)</v>
          </cell>
        </row>
        <row r="402">
          <cell r="A402">
            <v>67501</v>
          </cell>
          <cell r="B402" t="str">
            <v>LEUSDEN BEGROTING PER DOMEIN</v>
          </cell>
          <cell r="C402" t="str">
            <v>2 Leefomgeving (1)</v>
          </cell>
        </row>
        <row r="403">
          <cell r="A403">
            <v>67502</v>
          </cell>
          <cell r="B403" t="str">
            <v>LEUSDEN BEGROTING PER DOMEIN</v>
          </cell>
          <cell r="C403" t="str">
            <v>2 Leefomgeving (1)</v>
          </cell>
        </row>
        <row r="404">
          <cell r="A404">
            <v>67503</v>
          </cell>
          <cell r="B404" t="str">
            <v>LEUSDEN BEGROTING PER DOMEIN</v>
          </cell>
          <cell r="C404" t="str">
            <v>2 Leefomgeving (1)</v>
          </cell>
        </row>
        <row r="405">
          <cell r="A405">
            <v>68101</v>
          </cell>
          <cell r="B405" t="str">
            <v>LEUSDEN BEGROTING PER DOMEIN</v>
          </cell>
          <cell r="C405" t="str">
            <v>4 Ruimte (1)</v>
          </cell>
        </row>
        <row r="406">
          <cell r="A406">
            <v>68102</v>
          </cell>
          <cell r="B406" t="str">
            <v>LEUSDEN BEGROTING PER DOMEIN</v>
          </cell>
          <cell r="C406" t="str">
            <v>4 Ruimte (1)</v>
          </cell>
        </row>
        <row r="407">
          <cell r="A407">
            <v>68103</v>
          </cell>
          <cell r="B407" t="str">
            <v>LEUSDEN BEGROTING PER DOMEIN</v>
          </cell>
          <cell r="C407" t="str">
            <v>4 Ruimte (1)</v>
          </cell>
        </row>
        <row r="408">
          <cell r="A408">
            <v>68104</v>
          </cell>
          <cell r="B408" t="str">
            <v>LEUSDEN BEGROTING PER DOMEIN</v>
          </cell>
          <cell r="C408" t="str">
            <v>4 Ruimte (1)</v>
          </cell>
        </row>
        <row r="409">
          <cell r="A409">
            <v>68105</v>
          </cell>
          <cell r="B409" t="str">
            <v>LEUSDEN BEGROTING PER DOMEIN</v>
          </cell>
          <cell r="C409" t="str">
            <v>4 Ruimte (1)</v>
          </cell>
        </row>
        <row r="410">
          <cell r="A410">
            <v>68106</v>
          </cell>
          <cell r="B410" t="str">
            <v>LEUSDEN BEGROTING PER DOMEIN</v>
          </cell>
          <cell r="C410" t="str">
            <v>4 Ruimte (1)</v>
          </cell>
        </row>
        <row r="411">
          <cell r="A411">
            <v>68107</v>
          </cell>
          <cell r="B411" t="str">
            <v>LEUSDEN BEGROTING PER DOMEIN</v>
          </cell>
          <cell r="C411" t="str">
            <v>4 Ruimte (1)</v>
          </cell>
        </row>
        <row r="412">
          <cell r="A412">
            <v>68108</v>
          </cell>
          <cell r="B412" t="str">
            <v>LEUSDEN BEGROTING PER DOMEIN</v>
          </cell>
          <cell r="C412" t="str">
            <v>4 Ruimte (1)</v>
          </cell>
        </row>
        <row r="413">
          <cell r="A413">
            <v>68301</v>
          </cell>
          <cell r="B413" t="str">
            <v>LEUSDEN BEGROTING PER DOMEIN</v>
          </cell>
          <cell r="C413" t="str">
            <v>4 Ruimte (1)</v>
          </cell>
        </row>
        <row r="414">
          <cell r="A414">
            <v>68303</v>
          </cell>
          <cell r="B414" t="str">
            <v>LEUSDEN BEGROTING PER DOMEIN</v>
          </cell>
          <cell r="C414" t="str">
            <v>4 Ruimte (1)</v>
          </cell>
        </row>
        <row r="415">
          <cell r="A415">
            <v>68305</v>
          </cell>
          <cell r="B415" t="str">
            <v>LEUSDEN BEGROTING PER DOMEIN</v>
          </cell>
          <cell r="C415" t="str">
            <v>4 Ruimte (1)</v>
          </cell>
        </row>
        <row r="416">
          <cell r="A416">
            <v>68318</v>
          </cell>
          <cell r="B416" t="str">
            <v>LEUSDEN BEGROTING PER DOMEIN</v>
          </cell>
          <cell r="C416" t="str">
            <v>4 Ruimte (1)</v>
          </cell>
        </row>
      </sheetData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Onderbouwing"/>
      <sheetName val="Controle"/>
    </sheetNames>
    <sheetDataSet>
      <sheetData sheetId="0">
        <row r="1">
          <cell r="B1" t="str">
            <v>Grootboek rekening</v>
          </cell>
          <cell r="E1" t="str">
            <v>Ink.-Uitg (I - U)</v>
          </cell>
          <cell r="G1" t="str">
            <v>Bedrag Begrotingsjaar</v>
          </cell>
          <cell r="I1" t="str">
            <v>Bedrag          jaar +1</v>
          </cell>
          <cell r="K1" t="str">
            <v>Bedrag         jaar +2</v>
          </cell>
          <cell r="M1" t="str">
            <v>Bedrag          jaar +3</v>
          </cell>
          <cell r="O1" t="str">
            <v>Bedrag         jaar +4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udijs, Caroline" refreshedDate="45833.691920370373" createdVersion="7" refreshedVersion="8" minRefreshableVersion="3" recordCount="199" xr:uid="{CA17BA43-F073-46CE-8CAD-7E3869D79FBF}">
  <cacheSource type="worksheet">
    <worksheetSource ref="B12:AA214" sheet="Begr.wijz."/>
  </cacheSource>
  <cacheFields count="26">
    <cacheField name="Grootboeknr" numFmtId="167">
      <sharedItems containsNonDate="0" containsString="0" containsBlank="1"/>
    </cacheField>
    <cacheField name="Grootboeknr omschrijving" numFmtId="0">
      <sharedItems/>
    </cacheField>
    <cacheField name="B-FCL" numFmtId="0">
      <sharedItems/>
    </cacheField>
    <cacheField name="Kosten-soort" numFmtId="167">
      <sharedItems containsNonDate="0" containsString="0" containsBlank="1"/>
    </cacheField>
    <cacheField name="    I/U" numFmtId="164">
      <sharedItems containsNonDate="0" containsString="0" containsBlank="1"/>
    </cacheField>
    <cacheField name="Kostensoort omschrijving" numFmtId="0">
      <sharedItems/>
    </cacheField>
    <cacheField name="B-ECL" numFmtId="0">
      <sharedItems/>
    </cacheField>
    <cacheField name="Check      BC" numFmtId="0">
      <sharedItems/>
    </cacheField>
    <cacheField name="Omschrijving begrotingsregel" numFmtId="167">
      <sharedItems containsNonDate="0" containsString="0" containsBlank="1"/>
    </cacheField>
    <cacheField name="Incidenteel ? Ja of leeg" numFmtId="0">
      <sharedItems containsNonDate="0" containsString="0" containsBlank="1"/>
    </cacheField>
    <cacheField name="L 2025" numFmtId="164">
      <sharedItems containsNonDate="0" containsString="0" containsBlank="1"/>
    </cacheField>
    <cacheField name="L 2026" numFmtId="164">
      <sharedItems containsNonDate="0" containsString="0" containsBlank="1"/>
    </cacheField>
    <cacheField name="L 2027" numFmtId="164">
      <sharedItems containsNonDate="0" containsString="0" containsBlank="1"/>
    </cacheField>
    <cacheField name="L 2028" numFmtId="164">
      <sharedItems containsNonDate="0" containsString="0" containsBlank="1"/>
    </cacheField>
    <cacheField name="L 2029" numFmtId="164">
      <sharedItems containsNonDate="0" containsString="0" containsBlank="1"/>
    </cacheField>
    <cacheField name="B 2025" numFmtId="164">
      <sharedItems containsNonDate="0" containsString="0" containsBlank="1"/>
    </cacheField>
    <cacheField name="B 2026" numFmtId="164">
      <sharedItems containsNonDate="0" containsString="0" containsBlank="1"/>
    </cacheField>
    <cacheField name="B 2027" numFmtId="164">
      <sharedItems containsNonDate="0" containsString="0" containsBlank="1"/>
    </cacheField>
    <cacheField name="B 2028" numFmtId="164">
      <sharedItems containsNonDate="0" containsString="0" containsBlank="1"/>
    </cacheField>
    <cacheField name="B 2029" numFmtId="164">
      <sharedItems containsNonDate="0" containsString="0" containsBlank="1"/>
    </cacheField>
    <cacheField name="Taak" numFmtId="167">
      <sharedItems containsNonDate="0" containsString="0" containsBlank="1"/>
    </cacheField>
    <cacheField name="Taak omschrijving" numFmtId="0">
      <sharedItems/>
    </cacheField>
    <cacheField name="Onderwerp" numFmtId="167">
      <sharedItems containsBlank="1" count="6">
        <m/>
        <s v=" "/>
        <s v="aframing" u="1"/>
        <s v="test" u="1"/>
        <s v="test2" u="1"/>
        <s v="bijraming" u="1"/>
      </sharedItems>
    </cacheField>
    <cacheField name="Taakveld BBV" numFmtId="0">
      <sharedItems/>
    </cacheField>
    <cacheField name="Omschrijving taakveld BBV" numFmtId="0">
      <sharedItems/>
    </cacheField>
    <cacheField name="programma" numFmtId="0">
      <sharedItems/>
    </cacheField>
  </cacheFields>
  <extLst>
    <ext xmlns:x14="http://schemas.microsoft.com/office/spreadsheetml/2009/9/main" uri="{725AE2AE-9491-48be-B2B4-4EB974FC3084}">
      <x14:pivotCacheDefinition pivotCacheId="54398262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"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1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  <r>
    <m/>
    <s v=""/>
    <s v=""/>
    <m/>
    <m/>
    <s v=""/>
    <s v=""/>
    <s v=""/>
    <m/>
    <m/>
    <m/>
    <m/>
    <m/>
    <m/>
    <m/>
    <m/>
    <m/>
    <m/>
    <m/>
    <m/>
    <m/>
    <s v=""/>
    <x v="0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48DFD8-C406-4EF0-A532-61A1AB935DDE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7" indent="0" outline="1" outlineData="1" multipleFieldFilters="0">
  <location ref="A3:C6" firstHeaderRow="0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m="1" x="5"/>
        <item m="1" x="2"/>
        <item m="1" x="3"/>
        <item m="1" x="4"/>
        <item x="1"/>
        <item t="default"/>
      </items>
    </pivotField>
    <pivotField showAll="0"/>
    <pivotField showAll="0"/>
    <pivotField showAll="0"/>
  </pivotFields>
  <rowFields count="1">
    <field x="22"/>
  </rowFields>
  <rowItems count="3">
    <i>
      <x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Lasten 2025" fld="10" baseField="20" baseItem="0" numFmtId="3"/>
    <dataField name="Baten 2025" fld="15" baseField="2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autoPageBreaks="0"/>
  </sheetPr>
  <dimension ref="A1:R205"/>
  <sheetViews>
    <sheetView topLeftCell="J1" zoomScaleNormal="100" workbookViewId="0">
      <pane ySplit="1" topLeftCell="A160" activePane="bottomLeft" state="frozen"/>
      <selection pane="bottomLeft" activeCell="A2" sqref="A2:R186"/>
    </sheetView>
  </sheetViews>
  <sheetFormatPr defaultColWidth="9.1796875" defaultRowHeight="12.5" x14ac:dyDescent="0.25"/>
  <cols>
    <col min="1" max="1" width="17.54296875" bestFit="1" customWidth="1"/>
    <col min="2" max="2" width="17.54296875" style="11" bestFit="1" customWidth="1"/>
    <col min="3" max="3" width="16.453125" style="11" bestFit="1" customWidth="1"/>
    <col min="4" max="4" width="23.1796875" style="11" bestFit="1" customWidth="1"/>
    <col min="5" max="5" width="17.1796875" style="11" bestFit="1" customWidth="1"/>
    <col min="6" max="6" width="8.453125" style="11" bestFit="1" customWidth="1"/>
    <col min="7" max="7" width="25.54296875" bestFit="1" customWidth="1"/>
    <col min="8" max="8" width="5.1796875" bestFit="1" customWidth="1"/>
    <col min="9" max="9" width="25.7265625" bestFit="1" customWidth="1"/>
    <col min="10" max="10" width="6.1796875" bestFit="1" customWidth="1"/>
    <col min="11" max="11" width="25.54296875" bestFit="1" customWidth="1"/>
    <col min="12" max="12" width="6.1796875" bestFit="1" customWidth="1"/>
    <col min="13" max="13" width="25.54296875" bestFit="1" customWidth="1"/>
    <col min="14" max="14" width="6.1796875" bestFit="1" customWidth="1"/>
    <col min="15" max="15" width="25.54296875" bestFit="1" customWidth="1"/>
    <col min="16" max="16" width="6.1796875" bestFit="1" customWidth="1"/>
    <col min="17" max="17" width="22.7265625" bestFit="1" customWidth="1"/>
    <col min="18" max="18" width="23.1796875" style="11" bestFit="1" customWidth="1"/>
  </cols>
  <sheetData>
    <row r="1" spans="1:18" s="10" customFormat="1" ht="13" x14ac:dyDescent="0.3">
      <c r="A1" s="40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12</v>
      </c>
      <c r="N1" s="41" t="s">
        <v>13</v>
      </c>
      <c r="O1" s="41" t="s">
        <v>14</v>
      </c>
      <c r="P1" s="41" t="s">
        <v>15</v>
      </c>
      <c r="Q1" s="41" t="s">
        <v>16</v>
      </c>
      <c r="R1" s="30" t="s">
        <v>17</v>
      </c>
    </row>
    <row r="2" spans="1:18" x14ac:dyDescent="0.25">
      <c r="A2" s="35">
        <f>IF('Begr.wijz.'!B15&lt;&gt;0,('Begr.wijz.'!$E$3),"")</f>
        <v>10</v>
      </c>
      <c r="B2" s="35">
        <f>IF('Begr.wijz.'!B15&lt;&gt;0,('Begr.wijz.'!B15),"")</f>
        <v>62101</v>
      </c>
      <c r="C2" s="35" t="str">
        <f>IF('Begr.wijz.'!V15=0,"",'Begr.wijz.'!V15)</f>
        <v/>
      </c>
      <c r="D2" s="35" t="str">
        <f>TEXT(IF('Begr.wijz.'!E15="","",'Begr.wijz.'!E15),"00000")</f>
        <v>72221</v>
      </c>
      <c r="E2" s="35" t="str">
        <f>IF('Begr.wijz.'!F15&lt;&gt;"",'Begr.wijz.'!F15,"")</f>
        <v>U</v>
      </c>
      <c r="F2" s="35" t="str">
        <f>IF(B2&lt;&gt;"","J","")</f>
        <v>J</v>
      </c>
      <c r="G2" s="37">
        <f>IF(B2&lt;&gt;"",ROUND('Begr.wijz.'!L15+'Begr.wijz.'!Q15,0),"")</f>
        <v>-442622</v>
      </c>
      <c r="H2" s="37"/>
      <c r="I2" s="37">
        <f>IF(B2&lt;&gt;"",ROUND('Begr.wijz.'!M15+'Begr.wijz.'!R15,0),"")</f>
        <v>-442622</v>
      </c>
      <c r="J2" s="37"/>
      <c r="K2" s="37">
        <f>IF(B2&lt;&gt;"",ROUND('Begr.wijz.'!N15+'Begr.wijz.'!S15,0),"")</f>
        <v>-442622</v>
      </c>
      <c r="L2" s="37"/>
      <c r="M2" s="37">
        <f>IF(B2&lt;&gt;"",ROUND('Begr.wijz.'!O15+'Begr.wijz.'!T15,0),"")</f>
        <v>-442622</v>
      </c>
      <c r="N2" s="37"/>
      <c r="O2" s="37">
        <f>IF(B2&lt;&gt;"",ROUND('Begr.wijz.'!P15+'Begr.wijz.'!U15,0),"")</f>
        <v>-442622</v>
      </c>
      <c r="P2" s="37"/>
      <c r="Q2" s="36" t="str">
        <f>IF(B2="","",IF('Begr.wijz.'!J15="", "",'Begr.wijz.'!J15))</f>
        <v>MJOP 2025-2036 BWN 2025-1047</v>
      </c>
      <c r="R2" s="36" t="str">
        <f>IF(B2="","",IF('Begr.wijz.'!K15&lt;&gt;"","J",""))</f>
        <v/>
      </c>
    </row>
    <row r="3" spans="1:18" x14ac:dyDescent="0.25">
      <c r="A3" s="35">
        <f>IF('Begr.wijz.'!B16&lt;&gt;0,('Begr.wijz.'!$E$3),"")</f>
        <v>10</v>
      </c>
      <c r="B3" s="35">
        <f>IF('Begr.wijz.'!B16&lt;&gt;0,('Begr.wijz.'!B16),"")</f>
        <v>99221</v>
      </c>
      <c r="C3" s="35" t="str">
        <f>IF('Begr.wijz.'!V16=0,"",'Begr.wijz.'!V16)</f>
        <v/>
      </c>
      <c r="D3" s="35" t="str">
        <f>TEXT(IF('Begr.wijz.'!E16="","",'Begr.wijz.'!E16),"00000")</f>
        <v>72221</v>
      </c>
      <c r="E3" s="35" t="str">
        <f>IF('Begr.wijz.'!F16&lt;&gt;"",'Begr.wijz.'!F16,"")</f>
        <v>I</v>
      </c>
      <c r="F3" s="35" t="str">
        <f t="shared" ref="F3:F66" si="0">IF(B3&lt;&gt;"","J","")</f>
        <v>J</v>
      </c>
      <c r="G3" s="37">
        <f>IF(B3&lt;&gt;"",ROUND('Begr.wijz.'!L16+'Begr.wijz.'!Q16,0),"")</f>
        <v>-442622</v>
      </c>
      <c r="H3" s="37"/>
      <c r="I3" s="37">
        <f>IF(B3&lt;&gt;"",ROUND('Begr.wijz.'!M16+'Begr.wijz.'!R16,0),"")</f>
        <v>-442622</v>
      </c>
      <c r="J3" s="37"/>
      <c r="K3" s="37">
        <f>IF(B3&lt;&gt;"",ROUND('Begr.wijz.'!N16+'Begr.wijz.'!S16,0),"")</f>
        <v>-442622</v>
      </c>
      <c r="L3" s="37"/>
      <c r="M3" s="37">
        <f>IF(B3&lt;&gt;"",ROUND('Begr.wijz.'!O16+'Begr.wijz.'!T16,0),"")</f>
        <v>-442622</v>
      </c>
      <c r="N3" s="37"/>
      <c r="O3" s="37">
        <f>IF(B3&lt;&gt;"",ROUND('Begr.wijz.'!P16+'Begr.wijz.'!U16,0),"")</f>
        <v>-442622</v>
      </c>
      <c r="P3" s="37"/>
      <c r="Q3" s="36" t="str">
        <f>IF(B3="","",IF('Begr.wijz.'!J16="", "",'Begr.wijz.'!J16))</f>
        <v>MJOP 2025-2036 BWN 2025-1047</v>
      </c>
      <c r="R3" s="36" t="str">
        <f>IF(B3="","",IF('Begr.wijz.'!K16&lt;&gt;"","J",""))</f>
        <v/>
      </c>
    </row>
    <row r="4" spans="1:18" x14ac:dyDescent="0.25">
      <c r="A4" s="35">
        <f>IF('Begr.wijz.'!B17&lt;&gt;0,('Begr.wijz.'!$E$3),"")</f>
        <v>10</v>
      </c>
      <c r="B4" s="35">
        <f>IF('Begr.wijz.'!B17&lt;&gt;0,('Begr.wijz.'!B17),"")</f>
        <v>62101</v>
      </c>
      <c r="C4" s="35" t="str">
        <f>IF('Begr.wijz.'!V17=0,"",'Begr.wijz.'!V17)</f>
        <v/>
      </c>
      <c r="D4" s="35" t="str">
        <f>TEXT(IF('Begr.wijz.'!E17="","",'Begr.wijz.'!E17),"00000")</f>
        <v>72222</v>
      </c>
      <c r="E4" s="35" t="str">
        <f>IF('Begr.wijz.'!F17&lt;&gt;"",'Begr.wijz.'!F17,"")</f>
        <v>U</v>
      </c>
      <c r="F4" s="35" t="str">
        <f t="shared" si="0"/>
        <v>J</v>
      </c>
      <c r="G4" s="37">
        <f>IF(B4&lt;&gt;"",ROUND('Begr.wijz.'!L17+'Begr.wijz.'!Q17,0),"")</f>
        <v>-57561</v>
      </c>
      <c r="H4" s="37"/>
      <c r="I4" s="37">
        <f>IF(B4&lt;&gt;"",ROUND('Begr.wijz.'!M17+'Begr.wijz.'!R17,0),"")</f>
        <v>-57561</v>
      </c>
      <c r="J4" s="37"/>
      <c r="K4" s="37">
        <f>IF(B4&lt;&gt;"",ROUND('Begr.wijz.'!N17+'Begr.wijz.'!S17,0),"")</f>
        <v>-57561</v>
      </c>
      <c r="L4" s="37"/>
      <c r="M4" s="37">
        <f>IF(B4&lt;&gt;"",ROUND('Begr.wijz.'!O17+'Begr.wijz.'!T17,0),"")</f>
        <v>-57561</v>
      </c>
      <c r="N4" s="37"/>
      <c r="O4" s="37">
        <f>IF(B4&lt;&gt;"",ROUND('Begr.wijz.'!P17+'Begr.wijz.'!U17,0),"")</f>
        <v>-57561</v>
      </c>
      <c r="P4" s="37"/>
      <c r="Q4" s="36" t="str">
        <f>IF(B4="","",IF('Begr.wijz.'!J17="", "",'Begr.wijz.'!J17))</f>
        <v>MJOP 2025-2036 BWN 2025-1047</v>
      </c>
      <c r="R4" s="36" t="str">
        <f>IF(B4="","",IF('Begr.wijz.'!K17&lt;&gt;"","J",""))</f>
        <v/>
      </c>
    </row>
    <row r="5" spans="1:18" x14ac:dyDescent="0.25">
      <c r="A5" s="35">
        <f>IF('Begr.wijz.'!B18&lt;&gt;0,('Begr.wijz.'!$E$3),"")</f>
        <v>10</v>
      </c>
      <c r="B5" s="35">
        <f>IF('Begr.wijz.'!B18&lt;&gt;0,('Begr.wijz.'!B18),"")</f>
        <v>99222</v>
      </c>
      <c r="C5" s="35" t="str">
        <f>IF('Begr.wijz.'!V18=0,"",'Begr.wijz.'!V18)</f>
        <v/>
      </c>
      <c r="D5" s="35" t="str">
        <f>TEXT(IF('Begr.wijz.'!E18="","",'Begr.wijz.'!E18),"00000")</f>
        <v>72222</v>
      </c>
      <c r="E5" s="35" t="str">
        <f>IF('Begr.wijz.'!F18&lt;&gt;"",'Begr.wijz.'!F18,"")</f>
        <v>I</v>
      </c>
      <c r="F5" s="35" t="str">
        <f t="shared" si="0"/>
        <v>J</v>
      </c>
      <c r="G5" s="37">
        <f>IF(B5&lt;&gt;"",ROUND('Begr.wijz.'!L18+'Begr.wijz.'!Q18,0),"")</f>
        <v>-57561</v>
      </c>
      <c r="H5" s="37"/>
      <c r="I5" s="37">
        <f>IF(B5&lt;&gt;"",ROUND('Begr.wijz.'!M18+'Begr.wijz.'!R18,0),"")</f>
        <v>-57561</v>
      </c>
      <c r="J5" s="37"/>
      <c r="K5" s="37">
        <f>IF(B5&lt;&gt;"",ROUND('Begr.wijz.'!N18+'Begr.wijz.'!S18,0),"")</f>
        <v>-57561</v>
      </c>
      <c r="L5" s="37"/>
      <c r="M5" s="37">
        <f>IF(B5&lt;&gt;"",ROUND('Begr.wijz.'!O18+'Begr.wijz.'!T18,0),"")</f>
        <v>-57561</v>
      </c>
      <c r="N5" s="37"/>
      <c r="O5" s="37">
        <f>IF(B5&lt;&gt;"",ROUND('Begr.wijz.'!P18+'Begr.wijz.'!U18,0),"")</f>
        <v>-57561</v>
      </c>
      <c r="P5" s="37"/>
      <c r="Q5" s="36" t="str">
        <f>IF(B5="","",IF('Begr.wijz.'!J18="", "",'Begr.wijz.'!J18))</f>
        <v>MJOP 2025-2036 BWN 2025-1047</v>
      </c>
      <c r="R5" s="36" t="str">
        <f>IF(B5="","",IF('Begr.wijz.'!K18&lt;&gt;"","J",""))</f>
        <v/>
      </c>
    </row>
    <row r="6" spans="1:18" x14ac:dyDescent="0.25">
      <c r="A6" s="35">
        <f>IF('Begr.wijz.'!B19&lt;&gt;0,('Begr.wijz.'!$E$3),"")</f>
        <v>10</v>
      </c>
      <c r="B6" s="35">
        <f>IF('Begr.wijz.'!B19&lt;&gt;0,('Begr.wijz.'!B19),"")</f>
        <v>65701</v>
      </c>
      <c r="C6" s="35" t="str">
        <f>IF('Begr.wijz.'!V19=0,"",'Begr.wijz.'!V19)</f>
        <v/>
      </c>
      <c r="D6" s="35" t="str">
        <f>TEXT(IF('Begr.wijz.'!E19="","",'Begr.wijz.'!E19),"00000")</f>
        <v>72223</v>
      </c>
      <c r="E6" s="35" t="str">
        <f>IF('Begr.wijz.'!F19&lt;&gt;"",'Begr.wijz.'!F19,"")</f>
        <v>U</v>
      </c>
      <c r="F6" s="35" t="str">
        <f t="shared" si="0"/>
        <v>J</v>
      </c>
      <c r="G6" s="37">
        <f>IF(B6&lt;&gt;"",ROUND('Begr.wijz.'!L19+'Begr.wijz.'!Q19,0),"")</f>
        <v>-84105</v>
      </c>
      <c r="H6" s="37"/>
      <c r="I6" s="37">
        <f>IF(B6&lt;&gt;"",ROUND('Begr.wijz.'!M19+'Begr.wijz.'!R19,0),"")</f>
        <v>-84105</v>
      </c>
      <c r="J6" s="37"/>
      <c r="K6" s="37">
        <f>IF(B6&lt;&gt;"",ROUND('Begr.wijz.'!N19+'Begr.wijz.'!S19,0),"")</f>
        <v>-84105</v>
      </c>
      <c r="L6" s="37"/>
      <c r="M6" s="37">
        <f>IF(B6&lt;&gt;"",ROUND('Begr.wijz.'!O19+'Begr.wijz.'!T19,0),"")</f>
        <v>-84105</v>
      </c>
      <c r="N6" s="37"/>
      <c r="O6" s="37">
        <f>IF(B6&lt;&gt;"",ROUND('Begr.wijz.'!P19+'Begr.wijz.'!U19,0),"")</f>
        <v>-84105</v>
      </c>
      <c r="P6" s="37"/>
      <c r="Q6" s="36" t="str">
        <f>IF(B6="","",IF('Begr.wijz.'!J19="", "",'Begr.wijz.'!J19))</f>
        <v>MJOP 2025-2036 BWN 2025-1047</v>
      </c>
      <c r="R6" s="36" t="str">
        <f>IF(B6="","",IF('Begr.wijz.'!K19&lt;&gt;"","J",""))</f>
        <v/>
      </c>
    </row>
    <row r="7" spans="1:18" x14ac:dyDescent="0.25">
      <c r="A7" s="35">
        <f>IF('Begr.wijz.'!B20&lt;&gt;0,('Begr.wijz.'!$E$3),"")</f>
        <v>10</v>
      </c>
      <c r="B7" s="35">
        <f>IF('Begr.wijz.'!B20&lt;&gt;0,('Begr.wijz.'!B20),"")</f>
        <v>99223</v>
      </c>
      <c r="C7" s="35" t="str">
        <f>IF('Begr.wijz.'!V20=0,"",'Begr.wijz.'!V20)</f>
        <v/>
      </c>
      <c r="D7" s="35" t="str">
        <f>TEXT(IF('Begr.wijz.'!E20="","",'Begr.wijz.'!E20),"00000")</f>
        <v>72223</v>
      </c>
      <c r="E7" s="35" t="str">
        <f>IF('Begr.wijz.'!F20&lt;&gt;"",'Begr.wijz.'!F20,"")</f>
        <v>I</v>
      </c>
      <c r="F7" s="35" t="str">
        <f t="shared" si="0"/>
        <v>J</v>
      </c>
      <c r="G7" s="37">
        <f>IF(B7&lt;&gt;"",ROUND('Begr.wijz.'!L20+'Begr.wijz.'!Q20,0),"")</f>
        <v>-84105</v>
      </c>
      <c r="H7" s="37"/>
      <c r="I7" s="37">
        <f>IF(B7&lt;&gt;"",ROUND('Begr.wijz.'!M20+'Begr.wijz.'!R20,0),"")</f>
        <v>-84105</v>
      </c>
      <c r="J7" s="37"/>
      <c r="K7" s="37">
        <f>IF(B7&lt;&gt;"",ROUND('Begr.wijz.'!N20+'Begr.wijz.'!S20,0),"")</f>
        <v>-84105</v>
      </c>
      <c r="L7" s="37"/>
      <c r="M7" s="37">
        <f>IF(B7&lt;&gt;"",ROUND('Begr.wijz.'!O20+'Begr.wijz.'!T20,0),"")</f>
        <v>-84105</v>
      </c>
      <c r="N7" s="37"/>
      <c r="O7" s="37">
        <f>IF(B7&lt;&gt;"",ROUND('Begr.wijz.'!P20+'Begr.wijz.'!U20,0),"")</f>
        <v>-84105</v>
      </c>
      <c r="P7" s="37"/>
      <c r="Q7" s="36" t="str">
        <f>IF(B7="","",IF('Begr.wijz.'!J20="", "",'Begr.wijz.'!J20))</f>
        <v>MJOP 2025-2036 BWN 2025-1047</v>
      </c>
      <c r="R7" s="36" t="str">
        <f>IF(B7="","",IF('Begr.wijz.'!K20&lt;&gt;"","J",""))</f>
        <v/>
      </c>
    </row>
    <row r="8" spans="1:18" x14ac:dyDescent="0.25">
      <c r="A8" s="35">
        <f>IF('Begr.wijz.'!B21&lt;&gt;0,('Begr.wijz.'!$E$3),"")</f>
        <v>10</v>
      </c>
      <c r="B8" s="35">
        <f>IF('Begr.wijz.'!B21&lt;&gt;0,('Begr.wijz.'!B21),"")</f>
        <v>60401</v>
      </c>
      <c r="C8" s="35" t="str">
        <f>IF('Begr.wijz.'!V21=0,"",'Begr.wijz.'!V21)</f>
        <v/>
      </c>
      <c r="D8" s="35" t="str">
        <f>TEXT(IF('Begr.wijz.'!E21="","",'Begr.wijz.'!E21),"00000")</f>
        <v>72224</v>
      </c>
      <c r="E8" s="35" t="str">
        <f>IF('Begr.wijz.'!F21&lt;&gt;"",'Begr.wijz.'!F21,"")</f>
        <v>U</v>
      </c>
      <c r="F8" s="35" t="str">
        <f t="shared" si="0"/>
        <v>J</v>
      </c>
      <c r="G8" s="37">
        <f>IF(B8&lt;&gt;"",ROUND('Begr.wijz.'!L21+'Begr.wijz.'!Q21,0),"")</f>
        <v>168950</v>
      </c>
      <c r="H8" s="37"/>
      <c r="I8" s="37">
        <f>IF(B8&lt;&gt;"",ROUND('Begr.wijz.'!M21+'Begr.wijz.'!R21,0),"")</f>
        <v>168950</v>
      </c>
      <c r="J8" s="37"/>
      <c r="K8" s="37">
        <f>IF(B8&lt;&gt;"",ROUND('Begr.wijz.'!N21+'Begr.wijz.'!S21,0),"")</f>
        <v>168950</v>
      </c>
      <c r="L8" s="37"/>
      <c r="M8" s="37">
        <f>IF(B8&lt;&gt;"",ROUND('Begr.wijz.'!O21+'Begr.wijz.'!T21,0),"")</f>
        <v>168950</v>
      </c>
      <c r="N8" s="37"/>
      <c r="O8" s="37">
        <f>IF(B8&lt;&gt;"",ROUND('Begr.wijz.'!P21+'Begr.wijz.'!U21,0),"")</f>
        <v>168950</v>
      </c>
      <c r="P8" s="37"/>
      <c r="Q8" s="36" t="str">
        <f>IF(B8="","",IF('Begr.wijz.'!J21="", "",'Begr.wijz.'!J21))</f>
        <v>MJOP 2025-2036 BWN 2025-1047</v>
      </c>
      <c r="R8" s="36" t="str">
        <f>IF(B8="","",IF('Begr.wijz.'!K21&lt;&gt;"","J",""))</f>
        <v/>
      </c>
    </row>
    <row r="9" spans="1:18" x14ac:dyDescent="0.25">
      <c r="A9" s="35">
        <f>IF('Begr.wijz.'!B22&lt;&gt;0,('Begr.wijz.'!$E$3),"")</f>
        <v>10</v>
      </c>
      <c r="B9" s="35">
        <f>IF('Begr.wijz.'!B22&lt;&gt;0,('Begr.wijz.'!B22),"")</f>
        <v>99224</v>
      </c>
      <c r="C9" s="35" t="str">
        <f>IF('Begr.wijz.'!V22=0,"",'Begr.wijz.'!V22)</f>
        <v/>
      </c>
      <c r="D9" s="35" t="str">
        <f>TEXT(IF('Begr.wijz.'!E22="","",'Begr.wijz.'!E22),"00000")</f>
        <v>72224</v>
      </c>
      <c r="E9" s="35" t="str">
        <f>IF('Begr.wijz.'!F22&lt;&gt;"",'Begr.wijz.'!F22,"")</f>
        <v>I</v>
      </c>
      <c r="F9" s="35" t="str">
        <f t="shared" si="0"/>
        <v>J</v>
      </c>
      <c r="G9" s="37">
        <f>IF(B9&lt;&gt;"",ROUND('Begr.wijz.'!L22+'Begr.wijz.'!Q22,0),"")</f>
        <v>168950</v>
      </c>
      <c r="H9" s="37"/>
      <c r="I9" s="37">
        <f>IF(B9&lt;&gt;"",ROUND('Begr.wijz.'!M22+'Begr.wijz.'!R22,0),"")</f>
        <v>168950</v>
      </c>
      <c r="J9" s="37"/>
      <c r="K9" s="37">
        <f>IF(B9&lt;&gt;"",ROUND('Begr.wijz.'!N22+'Begr.wijz.'!S22,0),"")</f>
        <v>168950</v>
      </c>
      <c r="L9" s="37"/>
      <c r="M9" s="37">
        <f>IF(B9&lt;&gt;"",ROUND('Begr.wijz.'!O22+'Begr.wijz.'!T22,0),"")</f>
        <v>168950</v>
      </c>
      <c r="N9" s="37"/>
      <c r="O9" s="37">
        <f>IF(B9&lt;&gt;"",ROUND('Begr.wijz.'!P22+'Begr.wijz.'!U22,0),"")</f>
        <v>168950</v>
      </c>
      <c r="P9" s="37"/>
      <c r="Q9" s="36" t="str">
        <f>IF(B9="","",IF('Begr.wijz.'!J22="", "",'Begr.wijz.'!J22))</f>
        <v>MJOP 2025-2036 BWN 2025-1047</v>
      </c>
      <c r="R9" s="36" t="str">
        <f>IF(B9="","",IF('Begr.wijz.'!K22&lt;&gt;"","J",""))</f>
        <v/>
      </c>
    </row>
    <row r="10" spans="1:18" x14ac:dyDescent="0.25">
      <c r="A10" s="35">
        <f>IF('Begr.wijz.'!B23&lt;&gt;0,('Begr.wijz.'!$E$3),"")</f>
        <v>10</v>
      </c>
      <c r="B10" s="35">
        <f>IF('Begr.wijz.'!B23&lt;&gt;0,('Begr.wijz.'!B23),"")</f>
        <v>65201</v>
      </c>
      <c r="C10" s="35" t="str">
        <f>IF('Begr.wijz.'!V23=0,"",'Begr.wijz.'!V23)</f>
        <v/>
      </c>
      <c r="D10" s="35" t="str">
        <f>TEXT(IF('Begr.wijz.'!E23="","",'Begr.wijz.'!E23),"00000")</f>
        <v>72224</v>
      </c>
      <c r="E10" s="35" t="str">
        <f>IF('Begr.wijz.'!F23&lt;&gt;"",'Begr.wijz.'!F23,"")</f>
        <v>U</v>
      </c>
      <c r="F10" s="35" t="str">
        <f t="shared" si="0"/>
        <v>J</v>
      </c>
      <c r="G10" s="37">
        <f>IF(B10&lt;&gt;"",ROUND('Begr.wijz.'!L23+'Begr.wijz.'!Q23,0),"")</f>
        <v>0</v>
      </c>
      <c r="H10" s="37"/>
      <c r="I10" s="37">
        <f>IF(B10&lt;&gt;"",ROUND('Begr.wijz.'!M23+'Begr.wijz.'!R23,0),"")</f>
        <v>0</v>
      </c>
      <c r="J10" s="37"/>
      <c r="K10" s="37">
        <f>IF(B10&lt;&gt;"",ROUND('Begr.wijz.'!N23+'Begr.wijz.'!S23,0),"")</f>
        <v>0</v>
      </c>
      <c r="L10" s="37"/>
      <c r="M10" s="37">
        <f>IF(B10&lt;&gt;"",ROUND('Begr.wijz.'!O23+'Begr.wijz.'!T23,0),"")</f>
        <v>0</v>
      </c>
      <c r="N10" s="37"/>
      <c r="O10" s="37">
        <f>IF(B10&lt;&gt;"",ROUND('Begr.wijz.'!P23+'Begr.wijz.'!U23,0),"")</f>
        <v>0</v>
      </c>
      <c r="P10" s="37"/>
      <c r="Q10" s="36" t="str">
        <f>IF(B10="","",IF('Begr.wijz.'!J23="", "",'Begr.wijz.'!J23))</f>
        <v>MJOP 2025-2036 BWN 2025-1047</v>
      </c>
      <c r="R10" s="36" t="str">
        <f>IF(B10="","",IF('Begr.wijz.'!K23&lt;&gt;"","J",""))</f>
        <v/>
      </c>
    </row>
    <row r="11" spans="1:18" x14ac:dyDescent="0.25">
      <c r="A11" s="35">
        <f>IF('Begr.wijz.'!B24&lt;&gt;0,('Begr.wijz.'!$E$3),"")</f>
        <v>10</v>
      </c>
      <c r="B11" s="35">
        <f>IF('Begr.wijz.'!B24&lt;&gt;0,('Begr.wijz.'!B24),"")</f>
        <v>99224</v>
      </c>
      <c r="C11" s="35" t="str">
        <f>IF('Begr.wijz.'!V24=0,"",'Begr.wijz.'!V24)</f>
        <v/>
      </c>
      <c r="D11" s="35" t="str">
        <f>TEXT(IF('Begr.wijz.'!E24="","",'Begr.wijz.'!E24),"00000")</f>
        <v>72224</v>
      </c>
      <c r="E11" s="35" t="str">
        <f>IF('Begr.wijz.'!F24&lt;&gt;"",'Begr.wijz.'!F24,"")</f>
        <v>I</v>
      </c>
      <c r="F11" s="35" t="str">
        <f t="shared" si="0"/>
        <v>J</v>
      </c>
      <c r="G11" s="37">
        <f>IF(B11&lt;&gt;"",ROUND('Begr.wijz.'!L24+'Begr.wijz.'!Q24,0),"")</f>
        <v>0</v>
      </c>
      <c r="H11" s="37"/>
      <c r="I11" s="37">
        <f>IF(B11&lt;&gt;"",ROUND('Begr.wijz.'!M24+'Begr.wijz.'!R24,0),"")</f>
        <v>0</v>
      </c>
      <c r="J11" s="37"/>
      <c r="K11" s="37">
        <f>IF(B11&lt;&gt;"",ROUND('Begr.wijz.'!N24+'Begr.wijz.'!S24,0),"")</f>
        <v>0</v>
      </c>
      <c r="L11" s="37"/>
      <c r="M11" s="37">
        <f>IF(B11&lt;&gt;"",ROUND('Begr.wijz.'!O24+'Begr.wijz.'!T24,0),"")</f>
        <v>0</v>
      </c>
      <c r="N11" s="37"/>
      <c r="O11" s="37">
        <f>IF(B11&lt;&gt;"",ROUND('Begr.wijz.'!P24+'Begr.wijz.'!U24,0),"")</f>
        <v>0</v>
      </c>
      <c r="P11" s="37"/>
      <c r="Q11" s="36" t="str">
        <f>IF(B11="","",IF('Begr.wijz.'!J24="", "",'Begr.wijz.'!J24))</f>
        <v>MJOP 2025-2036 BWN 2025-1047</v>
      </c>
      <c r="R11" s="36" t="str">
        <f>IF(B11="","",IF('Begr.wijz.'!K24&lt;&gt;"","J",""))</f>
        <v/>
      </c>
    </row>
    <row r="12" spans="1:18" x14ac:dyDescent="0.25">
      <c r="A12" s="35">
        <f>IF('Begr.wijz.'!B25&lt;&gt;0,('Begr.wijz.'!$E$3),"")</f>
        <v>10</v>
      </c>
      <c r="B12" s="35">
        <f>IF('Begr.wijz.'!B25&lt;&gt;0,('Begr.wijz.'!B25),"")</f>
        <v>65201</v>
      </c>
      <c r="C12" s="35" t="str">
        <f>IF('Begr.wijz.'!V25=0,"",'Begr.wijz.'!V25)</f>
        <v/>
      </c>
      <c r="D12" s="35" t="str">
        <f>TEXT(IF('Begr.wijz.'!E25="","",'Begr.wijz.'!E25),"00000")</f>
        <v>72225</v>
      </c>
      <c r="E12" s="35" t="str">
        <f>IF('Begr.wijz.'!F25&lt;&gt;"",'Begr.wijz.'!F25,"")</f>
        <v>U</v>
      </c>
      <c r="F12" s="35" t="str">
        <f t="shared" si="0"/>
        <v>J</v>
      </c>
      <c r="G12" s="37">
        <f>IF(B12&lt;&gt;"",ROUND('Begr.wijz.'!L25+'Begr.wijz.'!Q25,0),"")</f>
        <v>-26662</v>
      </c>
      <c r="H12" s="37"/>
      <c r="I12" s="37">
        <f>IF(B12&lt;&gt;"",ROUND('Begr.wijz.'!M25+'Begr.wijz.'!R25,0),"")</f>
        <v>-26662</v>
      </c>
      <c r="J12" s="37"/>
      <c r="K12" s="37">
        <f>IF(B12&lt;&gt;"",ROUND('Begr.wijz.'!N25+'Begr.wijz.'!S25,0),"")</f>
        <v>-26662</v>
      </c>
      <c r="L12" s="37"/>
      <c r="M12" s="37">
        <f>IF(B12&lt;&gt;"",ROUND('Begr.wijz.'!O25+'Begr.wijz.'!T25,0),"")</f>
        <v>-26662</v>
      </c>
      <c r="N12" s="37"/>
      <c r="O12" s="37">
        <f>IF(B12&lt;&gt;"",ROUND('Begr.wijz.'!P25+'Begr.wijz.'!U25,0),"")</f>
        <v>-26662</v>
      </c>
      <c r="P12" s="37"/>
      <c r="Q12" s="36" t="str">
        <f>IF(B12="","",IF('Begr.wijz.'!J25="", "",'Begr.wijz.'!J25))</f>
        <v>MJOP 2025-2036 BWN 2025-1047</v>
      </c>
      <c r="R12" s="36" t="str">
        <f>IF(B12="","",IF('Begr.wijz.'!K25&lt;&gt;"","J",""))</f>
        <v/>
      </c>
    </row>
    <row r="13" spans="1:18" x14ac:dyDescent="0.25">
      <c r="A13" s="35">
        <f>IF('Begr.wijz.'!B26&lt;&gt;0,('Begr.wijz.'!$E$3),"")</f>
        <v>10</v>
      </c>
      <c r="B13" s="35">
        <f>IF('Begr.wijz.'!B26&lt;&gt;0,('Begr.wijz.'!B26),"")</f>
        <v>99225</v>
      </c>
      <c r="C13" s="35" t="str">
        <f>IF('Begr.wijz.'!V26=0,"",'Begr.wijz.'!V26)</f>
        <v/>
      </c>
      <c r="D13" s="35" t="str">
        <f>TEXT(IF('Begr.wijz.'!E26="","",'Begr.wijz.'!E26),"00000")</f>
        <v>72225</v>
      </c>
      <c r="E13" s="35" t="str">
        <f>IF('Begr.wijz.'!F26&lt;&gt;"",'Begr.wijz.'!F26,"")</f>
        <v>I</v>
      </c>
      <c r="F13" s="35" t="str">
        <f t="shared" si="0"/>
        <v>J</v>
      </c>
      <c r="G13" s="37">
        <f>IF(B13&lt;&gt;"",ROUND('Begr.wijz.'!L26+'Begr.wijz.'!Q26,0),"")</f>
        <v>-26662</v>
      </c>
      <c r="H13" s="37"/>
      <c r="I13" s="37">
        <f>IF(B13&lt;&gt;"",ROUND('Begr.wijz.'!M26+'Begr.wijz.'!R26,0),"")</f>
        <v>-26662</v>
      </c>
      <c r="J13" s="37"/>
      <c r="K13" s="37">
        <f>IF(B13&lt;&gt;"",ROUND('Begr.wijz.'!N26+'Begr.wijz.'!S26,0),"")</f>
        <v>-26662</v>
      </c>
      <c r="L13" s="37"/>
      <c r="M13" s="37">
        <f>IF(B13&lt;&gt;"",ROUND('Begr.wijz.'!O26+'Begr.wijz.'!T26,0),"")</f>
        <v>-26662</v>
      </c>
      <c r="N13" s="37"/>
      <c r="O13" s="37">
        <f>IF(B13&lt;&gt;"",ROUND('Begr.wijz.'!P26+'Begr.wijz.'!U26,0),"")</f>
        <v>-26662</v>
      </c>
      <c r="P13" s="37"/>
      <c r="Q13" s="36" t="str">
        <f>IF(B13="","",IF('Begr.wijz.'!J26="", "",'Begr.wijz.'!J26))</f>
        <v>MJOP 2025-2036 BWN 2025-1047</v>
      </c>
      <c r="R13" s="36" t="str">
        <f>IF(B13="","",IF('Begr.wijz.'!K26&lt;&gt;"","J",""))</f>
        <v/>
      </c>
    </row>
    <row r="14" spans="1:18" x14ac:dyDescent="0.25">
      <c r="A14" s="35">
        <f>IF('Begr.wijz.'!B27&lt;&gt;0,('Begr.wijz.'!$E$3),"")</f>
        <v>10</v>
      </c>
      <c r="B14" s="35">
        <f>IF('Begr.wijz.'!B27&lt;&gt;0,('Begr.wijz.'!B27),"")</f>
        <v>65701</v>
      </c>
      <c r="C14" s="35" t="str">
        <f>IF('Begr.wijz.'!V27=0,"",'Begr.wijz.'!V27)</f>
        <v/>
      </c>
      <c r="D14" s="35" t="str">
        <f>TEXT(IF('Begr.wijz.'!E27="","",'Begr.wijz.'!E27),"00000")</f>
        <v>72226</v>
      </c>
      <c r="E14" s="35" t="str">
        <f>IF('Begr.wijz.'!F27&lt;&gt;"",'Begr.wijz.'!F27,"")</f>
        <v>U</v>
      </c>
      <c r="F14" s="35" t="str">
        <f t="shared" si="0"/>
        <v>J</v>
      </c>
      <c r="G14" s="37">
        <f>IF(B14&lt;&gt;"",ROUND('Begr.wijz.'!L27+'Begr.wijz.'!Q27,0),"")</f>
        <v>10000</v>
      </c>
      <c r="H14" s="37"/>
      <c r="I14" s="37">
        <f>IF(B14&lt;&gt;"",ROUND('Begr.wijz.'!M27+'Begr.wijz.'!R27,0),"")</f>
        <v>10000</v>
      </c>
      <c r="J14" s="37"/>
      <c r="K14" s="37">
        <f>IF(B14&lt;&gt;"",ROUND('Begr.wijz.'!N27+'Begr.wijz.'!S27,0),"")</f>
        <v>10000</v>
      </c>
      <c r="L14" s="37"/>
      <c r="M14" s="37">
        <f>IF(B14&lt;&gt;"",ROUND('Begr.wijz.'!O27+'Begr.wijz.'!T27,0),"")</f>
        <v>10000</v>
      </c>
      <c r="N14" s="37"/>
      <c r="O14" s="37">
        <f>IF(B14&lt;&gt;"",ROUND('Begr.wijz.'!P27+'Begr.wijz.'!U27,0),"")</f>
        <v>10000</v>
      </c>
      <c r="P14" s="37"/>
      <c r="Q14" s="36" t="str">
        <f>IF(B14="","",IF('Begr.wijz.'!J27="", "",'Begr.wijz.'!J27))</f>
        <v>MJOP 2025-2036 BWN 2025-1047</v>
      </c>
      <c r="R14" s="36" t="str">
        <f>IF(B14="","",IF('Begr.wijz.'!K27&lt;&gt;"","J",""))</f>
        <v/>
      </c>
    </row>
    <row r="15" spans="1:18" x14ac:dyDescent="0.25">
      <c r="A15" s="35">
        <f>IF('Begr.wijz.'!B28&lt;&gt;0,('Begr.wijz.'!$E$3),"")</f>
        <v>10</v>
      </c>
      <c r="B15" s="35">
        <f>IF('Begr.wijz.'!B28&lt;&gt;0,('Begr.wijz.'!B28),"")</f>
        <v>99226</v>
      </c>
      <c r="C15" s="35" t="str">
        <f>IF('Begr.wijz.'!V28=0,"",'Begr.wijz.'!V28)</f>
        <v/>
      </c>
      <c r="D15" s="35" t="str">
        <f>TEXT(IF('Begr.wijz.'!E28="","",'Begr.wijz.'!E28),"00000")</f>
        <v>72226</v>
      </c>
      <c r="E15" s="35" t="str">
        <f>IF('Begr.wijz.'!F28&lt;&gt;"",'Begr.wijz.'!F28,"")</f>
        <v>I</v>
      </c>
      <c r="F15" s="35" t="str">
        <f t="shared" si="0"/>
        <v>J</v>
      </c>
      <c r="G15" s="37">
        <f>IF(B15&lt;&gt;"",ROUND('Begr.wijz.'!L28+'Begr.wijz.'!Q28,0),"")</f>
        <v>10000</v>
      </c>
      <c r="H15" s="37"/>
      <c r="I15" s="37">
        <f>IF(B15&lt;&gt;"",ROUND('Begr.wijz.'!M28+'Begr.wijz.'!R28,0),"")</f>
        <v>10000</v>
      </c>
      <c r="J15" s="37"/>
      <c r="K15" s="37">
        <f>IF(B15&lt;&gt;"",ROUND('Begr.wijz.'!N28+'Begr.wijz.'!S28,0),"")</f>
        <v>10000</v>
      </c>
      <c r="L15" s="37"/>
      <c r="M15" s="37">
        <f>IF(B15&lt;&gt;"",ROUND('Begr.wijz.'!O28+'Begr.wijz.'!T28,0),"")</f>
        <v>10000</v>
      </c>
      <c r="N15" s="37"/>
      <c r="O15" s="37">
        <f>IF(B15&lt;&gt;"",ROUND('Begr.wijz.'!P28+'Begr.wijz.'!U28,0),"")</f>
        <v>10000</v>
      </c>
      <c r="P15" s="37"/>
      <c r="Q15" s="36" t="str">
        <f>IF(B15="","",IF('Begr.wijz.'!J28="", "",'Begr.wijz.'!J28))</f>
        <v>MJOP 2025-2036 BWN 2025-1047</v>
      </c>
      <c r="R15" s="36" t="str">
        <f>IF(B15="","",IF('Begr.wijz.'!K28&lt;&gt;"","J",""))</f>
        <v/>
      </c>
    </row>
    <row r="16" spans="1:18" x14ac:dyDescent="0.25">
      <c r="A16" s="35">
        <f>IF('Begr.wijz.'!B29&lt;&gt;0,('Begr.wijz.'!$E$3),"")</f>
        <v>10</v>
      </c>
      <c r="B16" s="35">
        <f>IF('Begr.wijz.'!B29&lt;&gt;0,('Begr.wijz.'!B29),"")</f>
        <v>60199</v>
      </c>
      <c r="C16" s="35" t="str">
        <f>IF('Begr.wijz.'!V29=0,"",'Begr.wijz.'!V29)</f>
        <v/>
      </c>
      <c r="D16" s="35" t="str">
        <f>TEXT(IF('Begr.wijz.'!E29="","",'Begr.wijz.'!E29),"00000")</f>
        <v>71101</v>
      </c>
      <c r="E16" s="35" t="str">
        <f>IF('Begr.wijz.'!F29&lt;&gt;"",'Begr.wijz.'!F29,"")</f>
        <v>U</v>
      </c>
      <c r="F16" s="35" t="str">
        <f t="shared" si="0"/>
        <v>J</v>
      </c>
      <c r="G16" s="37">
        <f>IF(B16&lt;&gt;"",ROUND('Begr.wijz.'!L29+'Begr.wijz.'!Q29,0),"")</f>
        <v>432000</v>
      </c>
      <c r="H16" s="37"/>
      <c r="I16" s="37">
        <f>IF(B16&lt;&gt;"",ROUND('Begr.wijz.'!M29+'Begr.wijz.'!R29,0),"")</f>
        <v>432000</v>
      </c>
      <c r="J16" s="37"/>
      <c r="K16" s="37">
        <f>IF(B16&lt;&gt;"",ROUND('Begr.wijz.'!N29+'Begr.wijz.'!S29,0),"")</f>
        <v>432000</v>
      </c>
      <c r="L16" s="37"/>
      <c r="M16" s="37">
        <f>IF(B16&lt;&gt;"",ROUND('Begr.wijz.'!O29+'Begr.wijz.'!T29,0),"")</f>
        <v>432000</v>
      </c>
      <c r="N16" s="37"/>
      <c r="O16" s="37">
        <f>IF(B16&lt;&gt;"",ROUND('Begr.wijz.'!P29+'Begr.wijz.'!U29,0),"")</f>
        <v>432000</v>
      </c>
      <c r="P16" s="37"/>
      <c r="Q16" s="36" t="str">
        <f>IF(B16="","",IF('Begr.wijz.'!J29="", "",'Begr.wijz.'!J29))</f>
        <v>MJOP 2025-2036 BWN 2025-1047</v>
      </c>
      <c r="R16" s="36" t="str">
        <f>IF(B16="","",IF('Begr.wijz.'!K29&lt;&gt;"","J",""))</f>
        <v/>
      </c>
    </row>
    <row r="17" spans="1:18" x14ac:dyDescent="0.25">
      <c r="A17" s="35">
        <f>IF('Begr.wijz.'!B30&lt;&gt;0,('Begr.wijz.'!$E$3),"")</f>
        <v>10</v>
      </c>
      <c r="B17" s="35">
        <f>IF('Begr.wijz.'!B30&lt;&gt;0,('Begr.wijz.'!B30),"")</f>
        <v>99101</v>
      </c>
      <c r="C17" s="35" t="str">
        <f>IF('Begr.wijz.'!V30=0,"",'Begr.wijz.'!V30)</f>
        <v/>
      </c>
      <c r="D17" s="35" t="str">
        <f>TEXT(IF('Begr.wijz.'!E30="","",'Begr.wijz.'!E30),"00000")</f>
        <v>71101</v>
      </c>
      <c r="E17" s="35" t="str">
        <f>IF('Begr.wijz.'!F30&lt;&gt;"",'Begr.wijz.'!F30,"")</f>
        <v>I</v>
      </c>
      <c r="F17" s="35" t="str">
        <f t="shared" si="0"/>
        <v>J</v>
      </c>
      <c r="G17" s="37">
        <f>IF(B17&lt;&gt;"",ROUND('Begr.wijz.'!L30+'Begr.wijz.'!Q30,0),"")</f>
        <v>432000</v>
      </c>
      <c r="H17" s="37"/>
      <c r="I17" s="37">
        <f>IF(B17&lt;&gt;"",ROUND('Begr.wijz.'!M30+'Begr.wijz.'!R30,0),"")</f>
        <v>432000</v>
      </c>
      <c r="J17" s="37"/>
      <c r="K17" s="37">
        <f>IF(B17&lt;&gt;"",ROUND('Begr.wijz.'!N30+'Begr.wijz.'!S30,0),"")</f>
        <v>432000</v>
      </c>
      <c r="L17" s="37"/>
      <c r="M17" s="37">
        <f>IF(B17&lt;&gt;"",ROUND('Begr.wijz.'!O30+'Begr.wijz.'!T30,0),"")</f>
        <v>432000</v>
      </c>
      <c r="N17" s="37"/>
      <c r="O17" s="37">
        <f>IF(B17&lt;&gt;"",ROUND('Begr.wijz.'!P30+'Begr.wijz.'!U30,0),"")</f>
        <v>432000</v>
      </c>
      <c r="P17" s="37"/>
      <c r="Q17" s="36" t="str">
        <f>IF(B17="","",IF('Begr.wijz.'!J30="", "",'Begr.wijz.'!J30))</f>
        <v>MJOP 2025-2036 BWN 2025-1047</v>
      </c>
      <c r="R17" s="36" t="str">
        <f>IF(B17="","",IF('Begr.wijz.'!K30&lt;&gt;"","J",""))</f>
        <v/>
      </c>
    </row>
    <row r="18" spans="1:18" x14ac:dyDescent="0.25">
      <c r="A18" s="35" t="str">
        <f>IF('Begr.wijz.'!B31&lt;&gt;0,('Begr.wijz.'!$E$3),"")</f>
        <v/>
      </c>
      <c r="B18" s="35" t="str">
        <f>IF('Begr.wijz.'!B31&lt;&gt;0,('Begr.wijz.'!B31),"")</f>
        <v/>
      </c>
      <c r="C18" s="35" t="str">
        <f>IF('Begr.wijz.'!V31=0,"",'Begr.wijz.'!V31)</f>
        <v/>
      </c>
      <c r="D18" s="35" t="str">
        <f>TEXT(IF('Begr.wijz.'!E31="","",'Begr.wijz.'!E31),"00000")</f>
        <v/>
      </c>
      <c r="E18" s="35" t="str">
        <f>IF('Begr.wijz.'!F31&lt;&gt;"",'Begr.wijz.'!F31,"")</f>
        <v/>
      </c>
      <c r="F18" s="35" t="str">
        <f t="shared" si="0"/>
        <v/>
      </c>
      <c r="G18" s="37" t="str">
        <f>IF(B18&lt;&gt;"",ROUND('Begr.wijz.'!L31+'Begr.wijz.'!Q31,0),"")</f>
        <v/>
      </c>
      <c r="H18" s="37"/>
      <c r="I18" s="37" t="str">
        <f>IF(B18&lt;&gt;"",ROUND('Begr.wijz.'!M31+'Begr.wijz.'!R31,0),"")</f>
        <v/>
      </c>
      <c r="J18" s="37"/>
      <c r="K18" s="37" t="str">
        <f>IF(B18&lt;&gt;"",ROUND('Begr.wijz.'!N31+'Begr.wijz.'!S31,0),"")</f>
        <v/>
      </c>
      <c r="L18" s="37"/>
      <c r="M18" s="37" t="str">
        <f>IF(B18&lt;&gt;"",ROUND('Begr.wijz.'!O31+'Begr.wijz.'!T31,0),"")</f>
        <v/>
      </c>
      <c r="N18" s="37"/>
      <c r="O18" s="37" t="str">
        <f>IF(B18&lt;&gt;"",ROUND('Begr.wijz.'!P31+'Begr.wijz.'!U31,0),"")</f>
        <v/>
      </c>
      <c r="P18" s="37"/>
      <c r="Q18" s="36" t="str">
        <f>IF(B18="","",IF('Begr.wijz.'!J31="", "",'Begr.wijz.'!J31))</f>
        <v/>
      </c>
      <c r="R18" s="36" t="str">
        <f>IF(B18="","",IF('Begr.wijz.'!K31&lt;&gt;"","J",""))</f>
        <v/>
      </c>
    </row>
    <row r="19" spans="1:18" x14ac:dyDescent="0.25">
      <c r="A19" s="35" t="str">
        <f>IF('Begr.wijz.'!B32&lt;&gt;0,('Begr.wijz.'!$E$3),"")</f>
        <v/>
      </c>
      <c r="B19" s="35" t="str">
        <f>IF('Begr.wijz.'!B32&lt;&gt;0,('Begr.wijz.'!B32),"")</f>
        <v/>
      </c>
      <c r="C19" s="35" t="str">
        <f>IF('Begr.wijz.'!V32=0,"",'Begr.wijz.'!V32)</f>
        <v/>
      </c>
      <c r="D19" s="35" t="str">
        <f>TEXT(IF('Begr.wijz.'!E32="","",'Begr.wijz.'!E32),"00000")</f>
        <v/>
      </c>
      <c r="E19" s="35" t="str">
        <f>IF('Begr.wijz.'!F32&lt;&gt;"",'Begr.wijz.'!F32,"")</f>
        <v/>
      </c>
      <c r="F19" s="35" t="str">
        <f t="shared" si="0"/>
        <v/>
      </c>
      <c r="G19" s="37" t="str">
        <f>IF(B19&lt;&gt;"",ROUND('Begr.wijz.'!L32+'Begr.wijz.'!Q32,0),"")</f>
        <v/>
      </c>
      <c r="H19" s="37"/>
      <c r="I19" s="37" t="str">
        <f>IF(B19&lt;&gt;"",ROUND('Begr.wijz.'!M32+'Begr.wijz.'!R32,0),"")</f>
        <v/>
      </c>
      <c r="J19" s="37"/>
      <c r="K19" s="37" t="str">
        <f>IF(B19&lt;&gt;"",ROUND('Begr.wijz.'!N32+'Begr.wijz.'!S32,0),"")</f>
        <v/>
      </c>
      <c r="L19" s="37"/>
      <c r="M19" s="37" t="str">
        <f>IF(B19&lt;&gt;"",ROUND('Begr.wijz.'!O32+'Begr.wijz.'!T32,0),"")</f>
        <v/>
      </c>
      <c r="N19" s="37"/>
      <c r="O19" s="37" t="str">
        <f>IF(B19&lt;&gt;"",ROUND('Begr.wijz.'!P32+'Begr.wijz.'!U32,0),"")</f>
        <v/>
      </c>
      <c r="P19" s="37"/>
      <c r="Q19" s="36" t="str">
        <f>IF(B19="","",IF('Begr.wijz.'!J32="", "",'Begr.wijz.'!J32))</f>
        <v/>
      </c>
      <c r="R19" s="36" t="str">
        <f>IF(B19="","",IF('Begr.wijz.'!K32&lt;&gt;"","J",""))</f>
        <v/>
      </c>
    </row>
    <row r="20" spans="1:18" x14ac:dyDescent="0.25">
      <c r="A20" s="35">
        <f>IF('Begr.wijz.'!B33&lt;&gt;0,('Begr.wijz.'!$E$3),"")</f>
        <v>10</v>
      </c>
      <c r="B20" s="35">
        <f>IF('Begr.wijz.'!B33&lt;&gt;0,('Begr.wijz.'!B33),"")</f>
        <v>60112</v>
      </c>
      <c r="C20" s="35" t="str">
        <f>IF('Begr.wijz.'!V33=0,"",'Begr.wijz.'!V33)</f>
        <v/>
      </c>
      <c r="D20" s="35" t="str">
        <f>TEXT(IF('Begr.wijz.'!E33="","",'Begr.wijz.'!E33),"00000")</f>
        <v>71132</v>
      </c>
      <c r="E20" s="35" t="str">
        <f>IF('Begr.wijz.'!F33&lt;&gt;"",'Begr.wijz.'!F33,"")</f>
        <v>U</v>
      </c>
      <c r="F20" s="35" t="str">
        <f t="shared" si="0"/>
        <v>J</v>
      </c>
      <c r="G20" s="37">
        <f>IF(B20&lt;&gt;"",ROUND('Begr.wijz.'!L33+'Begr.wijz.'!Q33,0),"")</f>
        <v>789000</v>
      </c>
      <c r="H20" s="37"/>
      <c r="I20" s="37">
        <f>IF(B20&lt;&gt;"",ROUND('Begr.wijz.'!M33+'Begr.wijz.'!R33,0),"")</f>
        <v>789000</v>
      </c>
      <c r="J20" s="37"/>
      <c r="K20" s="37">
        <f>IF(B20&lt;&gt;"",ROUND('Begr.wijz.'!N33+'Begr.wijz.'!S33,0),"")</f>
        <v>789000</v>
      </c>
      <c r="L20" s="37"/>
      <c r="M20" s="37">
        <f>IF(B20&lt;&gt;"",ROUND('Begr.wijz.'!O33+'Begr.wijz.'!T33,0),"")</f>
        <v>789000</v>
      </c>
      <c r="N20" s="37"/>
      <c r="O20" s="37">
        <f>IF(B20&lt;&gt;"",ROUND('Begr.wijz.'!P33+'Begr.wijz.'!U33,0),"")</f>
        <v>789000</v>
      </c>
      <c r="P20" s="37"/>
      <c r="Q20" s="36" t="str">
        <f>IF(B20="","",IF('Begr.wijz.'!J33="", "",'Begr.wijz.'!J33))</f>
        <v>MJOP 2025-2036 BWN 2025-1047</v>
      </c>
      <c r="R20" s="36" t="str">
        <f>IF(B20="","",IF('Begr.wijz.'!K33&lt;&gt;"","J",""))</f>
        <v/>
      </c>
    </row>
    <row r="21" spans="1:18" x14ac:dyDescent="0.25">
      <c r="A21" s="35">
        <f>IF('Begr.wijz.'!B34&lt;&gt;0,('Begr.wijz.'!$E$3),"")</f>
        <v>10</v>
      </c>
      <c r="B21" s="35">
        <f>IF('Begr.wijz.'!B34&lt;&gt;0,('Begr.wijz.'!B34),"")</f>
        <v>99132</v>
      </c>
      <c r="C21" s="35" t="str">
        <f>IF('Begr.wijz.'!V34=0,"",'Begr.wijz.'!V34)</f>
        <v/>
      </c>
      <c r="D21" s="35" t="str">
        <f>TEXT(IF('Begr.wijz.'!E34="","",'Begr.wijz.'!E34),"00000")</f>
        <v>71132</v>
      </c>
      <c r="E21" s="35" t="str">
        <f>IF('Begr.wijz.'!F34&lt;&gt;"",'Begr.wijz.'!F34,"")</f>
        <v>I</v>
      </c>
      <c r="F21" s="35" t="str">
        <f t="shared" si="0"/>
        <v>J</v>
      </c>
      <c r="G21" s="37">
        <f>IF(B21&lt;&gt;"",ROUND('Begr.wijz.'!L34+'Begr.wijz.'!Q34,0),"")</f>
        <v>789000</v>
      </c>
      <c r="H21" s="37"/>
      <c r="I21" s="37">
        <f>IF(B21&lt;&gt;"",ROUND('Begr.wijz.'!M34+'Begr.wijz.'!R34,0),"")</f>
        <v>789000</v>
      </c>
      <c r="J21" s="37"/>
      <c r="K21" s="37">
        <f>IF(B21&lt;&gt;"",ROUND('Begr.wijz.'!N34+'Begr.wijz.'!S34,0),"")</f>
        <v>789000</v>
      </c>
      <c r="L21" s="37"/>
      <c r="M21" s="37">
        <f>IF(B21&lt;&gt;"",ROUND('Begr.wijz.'!O34+'Begr.wijz.'!T34,0),"")</f>
        <v>789000</v>
      </c>
      <c r="N21" s="37"/>
      <c r="O21" s="37">
        <f>IF(B21&lt;&gt;"",ROUND('Begr.wijz.'!P34+'Begr.wijz.'!U34,0),"")</f>
        <v>789000</v>
      </c>
      <c r="P21" s="37"/>
      <c r="Q21" s="36" t="str">
        <f>IF(B21="","",IF('Begr.wijz.'!J34="", "",'Begr.wijz.'!J34))</f>
        <v>MJOP 2025-2036 BWN 2025-1047</v>
      </c>
      <c r="R21" s="36" t="str">
        <f>IF(B21="","",IF('Begr.wijz.'!K34&lt;&gt;"","J",""))</f>
        <v/>
      </c>
    </row>
    <row r="22" spans="1:18" x14ac:dyDescent="0.25">
      <c r="A22" s="35">
        <f>IF('Begr.wijz.'!B35&lt;&gt;0,('Begr.wijz.'!$E$3),"")</f>
        <v>10</v>
      </c>
      <c r="B22" s="35">
        <f>IF('Begr.wijz.'!B35&lt;&gt;0,('Begr.wijz.'!B35),"")</f>
        <v>60199</v>
      </c>
      <c r="C22" s="35" t="str">
        <f>IF('Begr.wijz.'!V35=0,"",'Begr.wijz.'!V35)</f>
        <v/>
      </c>
      <c r="D22" s="35" t="str">
        <f>TEXT(IF('Begr.wijz.'!E35="","",'Begr.wijz.'!E35),"00000")</f>
        <v>71101</v>
      </c>
      <c r="E22" s="35" t="str">
        <f>IF('Begr.wijz.'!F35&lt;&gt;"",'Begr.wijz.'!F35,"")</f>
        <v>U</v>
      </c>
      <c r="F22" s="35" t="str">
        <f t="shared" si="0"/>
        <v>J</v>
      </c>
      <c r="G22" s="37">
        <f>IF(B22&lt;&gt;"",ROUND('Begr.wijz.'!L35+'Begr.wijz.'!Q35,0),"")</f>
        <v>-789000</v>
      </c>
      <c r="H22" s="37"/>
      <c r="I22" s="37">
        <f>IF(B22&lt;&gt;"",ROUND('Begr.wijz.'!M35+'Begr.wijz.'!R35,0),"")</f>
        <v>-789000</v>
      </c>
      <c r="J22" s="37"/>
      <c r="K22" s="37">
        <f>IF(B22&lt;&gt;"",ROUND('Begr.wijz.'!N35+'Begr.wijz.'!S35,0),"")</f>
        <v>-789000</v>
      </c>
      <c r="L22" s="37"/>
      <c r="M22" s="37">
        <f>IF(B22&lt;&gt;"",ROUND('Begr.wijz.'!O35+'Begr.wijz.'!T35,0),"")</f>
        <v>-789000</v>
      </c>
      <c r="N22" s="37"/>
      <c r="O22" s="37">
        <f>IF(B22&lt;&gt;"",ROUND('Begr.wijz.'!P35+'Begr.wijz.'!U35,0),"")</f>
        <v>-789000</v>
      </c>
      <c r="P22" s="37"/>
      <c r="Q22" s="36" t="str">
        <f>IF(B22="","",IF('Begr.wijz.'!J35="", "",'Begr.wijz.'!J35))</f>
        <v>MJOP 2025-2036 BWN 2025-1047</v>
      </c>
      <c r="R22" s="36" t="str">
        <f>IF(B22="","",IF('Begr.wijz.'!K35&lt;&gt;"","J",""))</f>
        <v/>
      </c>
    </row>
    <row r="23" spans="1:18" x14ac:dyDescent="0.25">
      <c r="A23" s="35">
        <f>IF('Begr.wijz.'!B36&lt;&gt;0,('Begr.wijz.'!$E$3),"")</f>
        <v>10</v>
      </c>
      <c r="B23" s="35">
        <f>IF('Begr.wijz.'!B36&lt;&gt;0,('Begr.wijz.'!B36),"")</f>
        <v>99101</v>
      </c>
      <c r="C23" s="35" t="str">
        <f>IF('Begr.wijz.'!V36=0,"",'Begr.wijz.'!V36)</f>
        <v/>
      </c>
      <c r="D23" s="35" t="str">
        <f>TEXT(IF('Begr.wijz.'!E36="","",'Begr.wijz.'!E36),"00000")</f>
        <v>71101</v>
      </c>
      <c r="E23" s="35" t="str">
        <f>IF('Begr.wijz.'!F36&lt;&gt;"",'Begr.wijz.'!F36,"")</f>
        <v>I</v>
      </c>
      <c r="F23" s="35" t="str">
        <f t="shared" si="0"/>
        <v>J</v>
      </c>
      <c r="G23" s="37">
        <f>IF(B23&lt;&gt;"",ROUND('Begr.wijz.'!L36+'Begr.wijz.'!Q36,0),"")</f>
        <v>-789000</v>
      </c>
      <c r="H23" s="37"/>
      <c r="I23" s="37">
        <f>IF(B23&lt;&gt;"",ROUND('Begr.wijz.'!M36+'Begr.wijz.'!R36,0),"")</f>
        <v>-789000</v>
      </c>
      <c r="J23" s="37"/>
      <c r="K23" s="37">
        <f>IF(B23&lt;&gt;"",ROUND('Begr.wijz.'!N36+'Begr.wijz.'!S36,0),"")</f>
        <v>-789000</v>
      </c>
      <c r="L23" s="37"/>
      <c r="M23" s="37">
        <f>IF(B23&lt;&gt;"",ROUND('Begr.wijz.'!O36+'Begr.wijz.'!T36,0),"")</f>
        <v>-789000</v>
      </c>
      <c r="N23" s="37"/>
      <c r="O23" s="37">
        <f>IF(B23&lt;&gt;"",ROUND('Begr.wijz.'!P36+'Begr.wijz.'!U36,0),"")</f>
        <v>-789000</v>
      </c>
      <c r="P23" s="37"/>
      <c r="Q23" s="36" t="str">
        <f>IF(B23="","",IF('Begr.wijz.'!J36="", "",'Begr.wijz.'!J36))</f>
        <v>MJOP 2025-2036 BWN 2025-1047</v>
      </c>
      <c r="R23" s="36" t="str">
        <f>IF(B23="","",IF('Begr.wijz.'!K36&lt;&gt;"","J",""))</f>
        <v/>
      </c>
    </row>
    <row r="24" spans="1:18" x14ac:dyDescent="0.25">
      <c r="A24" s="35" t="str">
        <f>IF('Begr.wijz.'!B37&lt;&gt;0,('Begr.wijz.'!$E$3),"")</f>
        <v/>
      </c>
      <c r="B24" s="35" t="str">
        <f>IF('Begr.wijz.'!B37&lt;&gt;0,('Begr.wijz.'!B37),"")</f>
        <v/>
      </c>
      <c r="C24" s="35" t="str">
        <f>IF('Begr.wijz.'!V37=0,"",'Begr.wijz.'!V37)</f>
        <v/>
      </c>
      <c r="D24" s="35" t="str">
        <f>TEXT(IF('Begr.wijz.'!E37="","",'Begr.wijz.'!E37),"00000")</f>
        <v/>
      </c>
      <c r="E24" s="35" t="str">
        <f>IF('Begr.wijz.'!F37&lt;&gt;"",'Begr.wijz.'!F37,"")</f>
        <v/>
      </c>
      <c r="F24" s="35" t="str">
        <f t="shared" si="0"/>
        <v/>
      </c>
      <c r="G24" s="37" t="str">
        <f>IF(B24&lt;&gt;"",ROUND('Begr.wijz.'!L37+'Begr.wijz.'!Q37,0),"")</f>
        <v/>
      </c>
      <c r="H24" s="37"/>
      <c r="I24" s="37" t="str">
        <f>IF(B24&lt;&gt;"",ROUND('Begr.wijz.'!M37+'Begr.wijz.'!R37,0),"")</f>
        <v/>
      </c>
      <c r="J24" s="37"/>
      <c r="K24" s="37" t="str">
        <f>IF(B24&lt;&gt;"",ROUND('Begr.wijz.'!N37+'Begr.wijz.'!S37,0),"")</f>
        <v/>
      </c>
      <c r="L24" s="37"/>
      <c r="M24" s="37" t="str">
        <f>IF(B24&lt;&gt;"",ROUND('Begr.wijz.'!O37+'Begr.wijz.'!T37,0),"")</f>
        <v/>
      </c>
      <c r="N24" s="37"/>
      <c r="O24" s="37" t="str">
        <f>IF(B24&lt;&gt;"",ROUND('Begr.wijz.'!P37+'Begr.wijz.'!U37,0),"")</f>
        <v/>
      </c>
      <c r="P24" s="37"/>
      <c r="Q24" s="36" t="str">
        <f>IF(B24="","",IF('Begr.wijz.'!J37="", "",'Begr.wijz.'!J37))</f>
        <v/>
      </c>
      <c r="R24" s="36" t="str">
        <f>IF(B24="","",IF('Begr.wijz.'!K37&lt;&gt;"","J",""))</f>
        <v/>
      </c>
    </row>
    <row r="25" spans="1:18" x14ac:dyDescent="0.25">
      <c r="A25" s="35" t="str">
        <f>IF('Begr.wijz.'!B38&lt;&gt;0,('Begr.wijz.'!$E$3),"")</f>
        <v/>
      </c>
      <c r="B25" s="35" t="str">
        <f>IF('Begr.wijz.'!B38&lt;&gt;0,('Begr.wijz.'!B38),"")</f>
        <v/>
      </c>
      <c r="C25" s="35" t="str">
        <f>IF('Begr.wijz.'!V38=0,"",'Begr.wijz.'!V38)</f>
        <v/>
      </c>
      <c r="D25" s="35" t="str">
        <f>TEXT(IF('Begr.wijz.'!E38="","",'Begr.wijz.'!E38),"00000")</f>
        <v/>
      </c>
      <c r="E25" s="35" t="str">
        <f>IF('Begr.wijz.'!F38&lt;&gt;"",'Begr.wijz.'!F38,"")</f>
        <v/>
      </c>
      <c r="F25" s="35" t="str">
        <f t="shared" si="0"/>
        <v/>
      </c>
      <c r="G25" s="37" t="str">
        <f>IF(B25&lt;&gt;"",ROUND('Begr.wijz.'!L38+'Begr.wijz.'!Q38,0),"")</f>
        <v/>
      </c>
      <c r="H25" s="37"/>
      <c r="I25" s="37" t="str">
        <f>IF(B25&lt;&gt;"",ROUND('Begr.wijz.'!M38+'Begr.wijz.'!R38,0),"")</f>
        <v/>
      </c>
      <c r="J25" s="37"/>
      <c r="K25" s="37" t="str">
        <f>IF(B25&lt;&gt;"",ROUND('Begr.wijz.'!N38+'Begr.wijz.'!S38,0),"")</f>
        <v/>
      </c>
      <c r="L25" s="37"/>
      <c r="M25" s="37" t="str">
        <f>IF(B25&lt;&gt;"",ROUND('Begr.wijz.'!O38+'Begr.wijz.'!T38,0),"")</f>
        <v/>
      </c>
      <c r="N25" s="37"/>
      <c r="O25" s="37" t="str">
        <f>IF(B25&lt;&gt;"",ROUND('Begr.wijz.'!P38+'Begr.wijz.'!U38,0),"")</f>
        <v/>
      </c>
      <c r="P25" s="37"/>
      <c r="Q25" s="36" t="str">
        <f>IF(B25="","",IF('Begr.wijz.'!J38="", "",'Begr.wijz.'!J38))</f>
        <v/>
      </c>
      <c r="R25" s="36" t="str">
        <f>IF(B25="","",IF('Begr.wijz.'!K38&lt;&gt;"","J",""))</f>
        <v/>
      </c>
    </row>
    <row r="26" spans="1:18" x14ac:dyDescent="0.25">
      <c r="A26" s="35">
        <f>IF('Begr.wijz.'!B39&lt;&gt;0,('Begr.wijz.'!$E$3),"")</f>
        <v>10</v>
      </c>
      <c r="B26" s="35">
        <f>IF('Begr.wijz.'!B39&lt;&gt;0,('Begr.wijz.'!B39),"")</f>
        <v>99221</v>
      </c>
      <c r="C26" s="35" t="str">
        <f>IF('Begr.wijz.'!V39=0,"",'Begr.wijz.'!V39)</f>
        <v/>
      </c>
      <c r="D26" s="35" t="str">
        <f>TEXT(IF('Begr.wijz.'!E39="","",'Begr.wijz.'!E39),"00000")</f>
        <v>72221</v>
      </c>
      <c r="E26" s="35" t="str">
        <f>IF('Begr.wijz.'!F39&lt;&gt;"",'Begr.wijz.'!F39,"")</f>
        <v>U</v>
      </c>
      <c r="F26" s="35" t="str">
        <f t="shared" si="0"/>
        <v>J</v>
      </c>
      <c r="G26" s="37">
        <f>IF(B26&lt;&gt;"",ROUND('Begr.wijz.'!L39+'Begr.wijz.'!Q39,0),"")</f>
        <v>407425</v>
      </c>
      <c r="H26" s="37"/>
      <c r="I26" s="37">
        <f>IF(B26&lt;&gt;"",ROUND('Begr.wijz.'!M39+'Begr.wijz.'!R39,0),"")</f>
        <v>0</v>
      </c>
      <c r="J26" s="37"/>
      <c r="K26" s="37">
        <f>IF(B26&lt;&gt;"",ROUND('Begr.wijz.'!N39+'Begr.wijz.'!S39,0),"")</f>
        <v>0</v>
      </c>
      <c r="L26" s="37"/>
      <c r="M26" s="37">
        <f>IF(B26&lt;&gt;"",ROUND('Begr.wijz.'!O39+'Begr.wijz.'!T39,0),"")</f>
        <v>0</v>
      </c>
      <c r="N26" s="37"/>
      <c r="O26" s="37">
        <f>IF(B26&lt;&gt;"",ROUND('Begr.wijz.'!P39+'Begr.wijz.'!U39,0),"")</f>
        <v>0</v>
      </c>
      <c r="P26" s="37"/>
      <c r="Q26" s="36" t="str">
        <f>IF(B26="","",IF('Begr.wijz.'!J39="", "",'Begr.wijz.'!J39))</f>
        <v>MJOP 2025-2036 BWN 2025-1047</v>
      </c>
      <c r="R26" s="36" t="str">
        <f>IF(B26="","",IF('Begr.wijz.'!K39&lt;&gt;"","J",""))</f>
        <v/>
      </c>
    </row>
    <row r="27" spans="1:18" x14ac:dyDescent="0.25">
      <c r="A27" s="35">
        <f>IF('Begr.wijz.'!B40&lt;&gt;0,('Begr.wijz.'!$E$3),"")</f>
        <v>10</v>
      </c>
      <c r="B27" s="35">
        <f>IF('Begr.wijz.'!B40&lt;&gt;0,('Begr.wijz.'!B40),"")</f>
        <v>62101</v>
      </c>
      <c r="C27" s="35" t="str">
        <f>IF('Begr.wijz.'!V40=0,"",'Begr.wijz.'!V40)</f>
        <v/>
      </c>
      <c r="D27" s="35" t="str">
        <f>TEXT(IF('Begr.wijz.'!E40="","",'Begr.wijz.'!E40),"00000")</f>
        <v>72221</v>
      </c>
      <c r="E27" s="35" t="str">
        <f>IF('Begr.wijz.'!F40&lt;&gt;"",'Begr.wijz.'!F40,"")</f>
        <v>I</v>
      </c>
      <c r="F27" s="35" t="str">
        <f t="shared" si="0"/>
        <v>J</v>
      </c>
      <c r="G27" s="37">
        <f>IF(B27&lt;&gt;"",ROUND('Begr.wijz.'!L40+'Begr.wijz.'!Q40,0),"")</f>
        <v>407425</v>
      </c>
      <c r="H27" s="37"/>
      <c r="I27" s="37">
        <f>IF(B27&lt;&gt;"",ROUND('Begr.wijz.'!M40+'Begr.wijz.'!R40,0),"")</f>
        <v>0</v>
      </c>
      <c r="J27" s="37"/>
      <c r="K27" s="37">
        <f>IF(B27&lt;&gt;"",ROUND('Begr.wijz.'!N40+'Begr.wijz.'!S40,0),"")</f>
        <v>0</v>
      </c>
      <c r="L27" s="37"/>
      <c r="M27" s="37">
        <f>IF(B27&lt;&gt;"",ROUND('Begr.wijz.'!O40+'Begr.wijz.'!T40,0),"")</f>
        <v>0</v>
      </c>
      <c r="N27" s="37"/>
      <c r="O27" s="37">
        <f>IF(B27&lt;&gt;"",ROUND('Begr.wijz.'!P40+'Begr.wijz.'!U40,0),"")</f>
        <v>0</v>
      </c>
      <c r="P27" s="37"/>
      <c r="Q27" s="36" t="str">
        <f>IF(B27="","",IF('Begr.wijz.'!J40="", "",'Begr.wijz.'!J40))</f>
        <v>MJOP 2025-2036 BWN 2025-1047</v>
      </c>
      <c r="R27" s="36" t="str">
        <f>IF(B27="","",IF('Begr.wijz.'!K40&lt;&gt;"","J",""))</f>
        <v/>
      </c>
    </row>
    <row r="28" spans="1:18" x14ac:dyDescent="0.25">
      <c r="A28" s="35">
        <f>IF('Begr.wijz.'!B41&lt;&gt;0,('Begr.wijz.'!$E$3),"")</f>
        <v>10</v>
      </c>
      <c r="B28" s="35">
        <f>IF('Begr.wijz.'!B41&lt;&gt;0,('Begr.wijz.'!B41),"")</f>
        <v>99222</v>
      </c>
      <c r="C28" s="35" t="str">
        <f>IF('Begr.wijz.'!V41=0,"",'Begr.wijz.'!V41)</f>
        <v/>
      </c>
      <c r="D28" s="35" t="str">
        <f>TEXT(IF('Begr.wijz.'!E41="","",'Begr.wijz.'!E41),"00000")</f>
        <v>72222</v>
      </c>
      <c r="E28" s="35" t="str">
        <f>IF('Begr.wijz.'!F41&lt;&gt;"",'Begr.wijz.'!F41,"")</f>
        <v>U</v>
      </c>
      <c r="F28" s="35" t="str">
        <f t="shared" si="0"/>
        <v>J</v>
      </c>
      <c r="G28" s="37">
        <f>IF(B28&lt;&gt;"",ROUND('Begr.wijz.'!L41+'Begr.wijz.'!Q41,0),"")</f>
        <v>511922</v>
      </c>
      <c r="H28" s="37"/>
      <c r="I28" s="37">
        <f>IF(B28&lt;&gt;"",ROUND('Begr.wijz.'!M41+'Begr.wijz.'!R41,0),"")</f>
        <v>0</v>
      </c>
      <c r="J28" s="37"/>
      <c r="K28" s="37">
        <f>IF(B28&lt;&gt;"",ROUND('Begr.wijz.'!N41+'Begr.wijz.'!S41,0),"")</f>
        <v>0</v>
      </c>
      <c r="L28" s="37"/>
      <c r="M28" s="37">
        <f>IF(B28&lt;&gt;"",ROUND('Begr.wijz.'!O41+'Begr.wijz.'!T41,0),"")</f>
        <v>0</v>
      </c>
      <c r="N28" s="37"/>
      <c r="O28" s="37">
        <f>IF(B28&lt;&gt;"",ROUND('Begr.wijz.'!P41+'Begr.wijz.'!U41,0),"")</f>
        <v>0</v>
      </c>
      <c r="P28" s="37"/>
      <c r="Q28" s="36" t="str">
        <f>IF(B28="","",IF('Begr.wijz.'!J41="", "",'Begr.wijz.'!J41))</f>
        <v>MJOP 2025-2036 BWN 2025-1047</v>
      </c>
      <c r="R28" s="36" t="str">
        <f>IF(B28="","",IF('Begr.wijz.'!K41&lt;&gt;"","J",""))</f>
        <v/>
      </c>
    </row>
    <row r="29" spans="1:18" x14ac:dyDescent="0.25">
      <c r="A29" s="35">
        <f>IF('Begr.wijz.'!B42&lt;&gt;0,('Begr.wijz.'!$E$3),"")</f>
        <v>10</v>
      </c>
      <c r="B29" s="35">
        <f>IF('Begr.wijz.'!B42&lt;&gt;0,('Begr.wijz.'!B42),"")</f>
        <v>62101</v>
      </c>
      <c r="C29" s="35" t="str">
        <f>IF('Begr.wijz.'!V42=0,"",'Begr.wijz.'!V42)</f>
        <v/>
      </c>
      <c r="D29" s="35" t="str">
        <f>TEXT(IF('Begr.wijz.'!E42="","",'Begr.wijz.'!E42),"00000")</f>
        <v>72222</v>
      </c>
      <c r="E29" s="35" t="str">
        <f>IF('Begr.wijz.'!F42&lt;&gt;"",'Begr.wijz.'!F42,"")</f>
        <v>I</v>
      </c>
      <c r="F29" s="35" t="str">
        <f t="shared" si="0"/>
        <v>J</v>
      </c>
      <c r="G29" s="37">
        <f>IF(B29&lt;&gt;"",ROUND('Begr.wijz.'!L42+'Begr.wijz.'!Q42,0),"")</f>
        <v>511922</v>
      </c>
      <c r="H29" s="37"/>
      <c r="I29" s="37">
        <f>IF(B29&lt;&gt;"",ROUND('Begr.wijz.'!M42+'Begr.wijz.'!R42,0),"")</f>
        <v>0</v>
      </c>
      <c r="J29" s="37"/>
      <c r="K29" s="37">
        <f>IF(B29&lt;&gt;"",ROUND('Begr.wijz.'!N42+'Begr.wijz.'!S42,0),"")</f>
        <v>0</v>
      </c>
      <c r="L29" s="37"/>
      <c r="M29" s="37">
        <f>IF(B29&lt;&gt;"",ROUND('Begr.wijz.'!O42+'Begr.wijz.'!T42,0),"")</f>
        <v>0</v>
      </c>
      <c r="N29" s="37"/>
      <c r="O29" s="37">
        <f>IF(B29&lt;&gt;"",ROUND('Begr.wijz.'!P42+'Begr.wijz.'!U42,0),"")</f>
        <v>0</v>
      </c>
      <c r="P29" s="37"/>
      <c r="Q29" s="36" t="str">
        <f>IF(B29="","",IF('Begr.wijz.'!J42="", "",'Begr.wijz.'!J42))</f>
        <v>MJOP 2025-2036 BWN 2025-1047</v>
      </c>
      <c r="R29" s="36" t="str">
        <f>IF(B29="","",IF('Begr.wijz.'!K42&lt;&gt;"","J",""))</f>
        <v/>
      </c>
    </row>
    <row r="30" spans="1:18" x14ac:dyDescent="0.25">
      <c r="A30" s="35">
        <f>IF('Begr.wijz.'!B43&lt;&gt;0,('Begr.wijz.'!$E$3),"")</f>
        <v>10</v>
      </c>
      <c r="B30" s="35">
        <f>IF('Begr.wijz.'!B43&lt;&gt;0,('Begr.wijz.'!B43),"")</f>
        <v>99223</v>
      </c>
      <c r="C30" s="35" t="str">
        <f>IF('Begr.wijz.'!V43=0,"",'Begr.wijz.'!V43)</f>
        <v/>
      </c>
      <c r="D30" s="35" t="str">
        <f>TEXT(IF('Begr.wijz.'!E43="","",'Begr.wijz.'!E43),"00000")</f>
        <v>72223</v>
      </c>
      <c r="E30" s="35" t="str">
        <f>IF('Begr.wijz.'!F43&lt;&gt;"",'Begr.wijz.'!F43,"")</f>
        <v>I</v>
      </c>
      <c r="F30" s="35" t="str">
        <f t="shared" si="0"/>
        <v>J</v>
      </c>
      <c r="G30" s="37">
        <f>IF(B30&lt;&gt;"",ROUND('Begr.wijz.'!L43+'Begr.wijz.'!Q43,0),"")</f>
        <v>31720</v>
      </c>
      <c r="H30" s="37"/>
      <c r="I30" s="37">
        <f>IF(B30&lt;&gt;"",ROUND('Begr.wijz.'!M43+'Begr.wijz.'!R43,0),"")</f>
        <v>0</v>
      </c>
      <c r="J30" s="37"/>
      <c r="K30" s="37">
        <f>IF(B30&lt;&gt;"",ROUND('Begr.wijz.'!N43+'Begr.wijz.'!S43,0),"")</f>
        <v>0</v>
      </c>
      <c r="L30" s="37"/>
      <c r="M30" s="37">
        <f>IF(B30&lt;&gt;"",ROUND('Begr.wijz.'!O43+'Begr.wijz.'!T43,0),"")</f>
        <v>0</v>
      </c>
      <c r="N30" s="37"/>
      <c r="O30" s="37">
        <f>IF(B30&lt;&gt;"",ROUND('Begr.wijz.'!P43+'Begr.wijz.'!U43,0),"")</f>
        <v>0</v>
      </c>
      <c r="P30" s="37"/>
      <c r="Q30" s="36" t="str">
        <f>IF(B30="","",IF('Begr.wijz.'!J43="", "",'Begr.wijz.'!J43))</f>
        <v>MJOP 2025-2036 BWN 2025-1047</v>
      </c>
      <c r="R30" s="36" t="str">
        <f>IF(B30="","",IF('Begr.wijz.'!K43&lt;&gt;"","J",""))</f>
        <v/>
      </c>
    </row>
    <row r="31" spans="1:18" x14ac:dyDescent="0.25">
      <c r="A31" s="35">
        <f>IF('Begr.wijz.'!B44&lt;&gt;0,('Begr.wijz.'!$E$3),"")</f>
        <v>10</v>
      </c>
      <c r="B31" s="35">
        <f>IF('Begr.wijz.'!B44&lt;&gt;0,('Begr.wijz.'!B44),"")</f>
        <v>65701</v>
      </c>
      <c r="C31" s="35" t="str">
        <f>IF('Begr.wijz.'!V44=0,"",'Begr.wijz.'!V44)</f>
        <v/>
      </c>
      <c r="D31" s="35" t="str">
        <f>TEXT(IF('Begr.wijz.'!E44="","",'Begr.wijz.'!E44),"00000")</f>
        <v>72223</v>
      </c>
      <c r="E31" s="35" t="str">
        <f>IF('Begr.wijz.'!F44&lt;&gt;"",'Begr.wijz.'!F44,"")</f>
        <v>U</v>
      </c>
      <c r="F31" s="35" t="str">
        <f t="shared" si="0"/>
        <v>J</v>
      </c>
      <c r="G31" s="37">
        <f>IF(B31&lt;&gt;"",ROUND('Begr.wijz.'!L44+'Begr.wijz.'!Q44,0),"")</f>
        <v>31720</v>
      </c>
      <c r="H31" s="37"/>
      <c r="I31" s="37">
        <f>IF(B31&lt;&gt;"",ROUND('Begr.wijz.'!M44+'Begr.wijz.'!R44,0),"")</f>
        <v>0</v>
      </c>
      <c r="J31" s="37"/>
      <c r="K31" s="37">
        <f>IF(B31&lt;&gt;"",ROUND('Begr.wijz.'!N44+'Begr.wijz.'!S44,0),"")</f>
        <v>0</v>
      </c>
      <c r="L31" s="37"/>
      <c r="M31" s="37">
        <f>IF(B31&lt;&gt;"",ROUND('Begr.wijz.'!O44+'Begr.wijz.'!T44,0),"")</f>
        <v>0</v>
      </c>
      <c r="N31" s="37"/>
      <c r="O31" s="37">
        <f>IF(B31&lt;&gt;"",ROUND('Begr.wijz.'!P44+'Begr.wijz.'!U44,0),"")</f>
        <v>0</v>
      </c>
      <c r="P31" s="37"/>
      <c r="Q31" s="36" t="str">
        <f>IF(B31="","",IF('Begr.wijz.'!J44="", "",'Begr.wijz.'!J44))</f>
        <v>MJOP 2025-2036 BWN 2025-1047</v>
      </c>
      <c r="R31" s="36" t="str">
        <f>IF(B31="","",IF('Begr.wijz.'!K44&lt;&gt;"","J",""))</f>
        <v/>
      </c>
    </row>
    <row r="32" spans="1:18" x14ac:dyDescent="0.25">
      <c r="A32" s="35">
        <f>IF('Begr.wijz.'!B45&lt;&gt;0,('Begr.wijz.'!$E$3),"")</f>
        <v>10</v>
      </c>
      <c r="B32" s="35">
        <f>IF('Begr.wijz.'!B45&lt;&gt;0,('Begr.wijz.'!B45),"")</f>
        <v>99224</v>
      </c>
      <c r="C32" s="35" t="str">
        <f>IF('Begr.wijz.'!V45=0,"",'Begr.wijz.'!V45)</f>
        <v/>
      </c>
      <c r="D32" s="35" t="str">
        <f>TEXT(IF('Begr.wijz.'!E45="","",'Begr.wijz.'!E45),"00000")</f>
        <v>72224</v>
      </c>
      <c r="E32" s="35" t="str">
        <f>IF('Begr.wijz.'!F45&lt;&gt;"",'Begr.wijz.'!F45,"")</f>
        <v>U</v>
      </c>
      <c r="F32" s="35" t="str">
        <f t="shared" si="0"/>
        <v>J</v>
      </c>
      <c r="G32" s="37">
        <f>IF(B32&lt;&gt;"",ROUND('Begr.wijz.'!L45+'Begr.wijz.'!Q45,0),"")</f>
        <v>1198484</v>
      </c>
      <c r="H32" s="37"/>
      <c r="I32" s="37">
        <f>IF(B32&lt;&gt;"",ROUND('Begr.wijz.'!M45+'Begr.wijz.'!R45,0),"")</f>
        <v>0</v>
      </c>
      <c r="J32" s="37"/>
      <c r="K32" s="37">
        <f>IF(B32&lt;&gt;"",ROUND('Begr.wijz.'!N45+'Begr.wijz.'!S45,0),"")</f>
        <v>0</v>
      </c>
      <c r="L32" s="37"/>
      <c r="M32" s="37">
        <f>IF(B32&lt;&gt;"",ROUND('Begr.wijz.'!O45+'Begr.wijz.'!T45,0),"")</f>
        <v>0</v>
      </c>
      <c r="N32" s="37"/>
      <c r="O32" s="37">
        <f>IF(B32&lt;&gt;"",ROUND('Begr.wijz.'!P45+'Begr.wijz.'!U45,0),"")</f>
        <v>0</v>
      </c>
      <c r="P32" s="37"/>
      <c r="Q32" s="36" t="str">
        <f>IF(B32="","",IF('Begr.wijz.'!J45="", "",'Begr.wijz.'!J45))</f>
        <v>MJOP 2025-2036 BWN 2025-1047</v>
      </c>
      <c r="R32" s="36" t="str">
        <f>IF(B32="","",IF('Begr.wijz.'!K45&lt;&gt;"","J",""))</f>
        <v/>
      </c>
    </row>
    <row r="33" spans="1:18" x14ac:dyDescent="0.25">
      <c r="A33" s="35">
        <f>IF('Begr.wijz.'!B46&lt;&gt;0,('Begr.wijz.'!$E$3),"")</f>
        <v>10</v>
      </c>
      <c r="B33" s="35">
        <f>IF('Begr.wijz.'!B46&lt;&gt;0,('Begr.wijz.'!B46),"")</f>
        <v>65201</v>
      </c>
      <c r="C33" s="35" t="str">
        <f>IF('Begr.wijz.'!V46=0,"",'Begr.wijz.'!V46)</f>
        <v/>
      </c>
      <c r="D33" s="35" t="str">
        <f>TEXT(IF('Begr.wijz.'!E46="","",'Begr.wijz.'!E46),"00000")</f>
        <v>72224</v>
      </c>
      <c r="E33" s="35" t="str">
        <f>IF('Begr.wijz.'!F46&lt;&gt;"",'Begr.wijz.'!F46,"")</f>
        <v>I</v>
      </c>
      <c r="F33" s="35" t="str">
        <f t="shared" si="0"/>
        <v>J</v>
      </c>
      <c r="G33" s="37">
        <f>IF(B33&lt;&gt;"",ROUND('Begr.wijz.'!L46+'Begr.wijz.'!Q46,0),"")</f>
        <v>1198484</v>
      </c>
      <c r="H33" s="37"/>
      <c r="I33" s="37">
        <f>IF(B33&lt;&gt;"",ROUND('Begr.wijz.'!M46+'Begr.wijz.'!R46,0),"")</f>
        <v>0</v>
      </c>
      <c r="J33" s="37"/>
      <c r="K33" s="37">
        <f>IF(B33&lt;&gt;"",ROUND('Begr.wijz.'!N46+'Begr.wijz.'!S46,0),"")</f>
        <v>0</v>
      </c>
      <c r="L33" s="37"/>
      <c r="M33" s="37">
        <f>IF(B33&lt;&gt;"",ROUND('Begr.wijz.'!O46+'Begr.wijz.'!T46,0),"")</f>
        <v>0</v>
      </c>
      <c r="N33" s="37"/>
      <c r="O33" s="37">
        <f>IF(B33&lt;&gt;"",ROUND('Begr.wijz.'!P46+'Begr.wijz.'!U46,0),"")</f>
        <v>0</v>
      </c>
      <c r="P33" s="37"/>
      <c r="Q33" s="36" t="str">
        <f>IF(B33="","",IF('Begr.wijz.'!J46="", "",'Begr.wijz.'!J46))</f>
        <v>MJOP 2025-2036 BWN 2025-1047</v>
      </c>
      <c r="R33" s="36" t="str">
        <f>IF(B33="","",IF('Begr.wijz.'!K46&lt;&gt;"","J",""))</f>
        <v/>
      </c>
    </row>
    <row r="34" spans="1:18" x14ac:dyDescent="0.25">
      <c r="A34" s="35">
        <f>IF('Begr.wijz.'!B47&lt;&gt;0,('Begr.wijz.'!$E$3),"")</f>
        <v>10</v>
      </c>
      <c r="B34" s="35">
        <f>IF('Begr.wijz.'!B47&lt;&gt;0,('Begr.wijz.'!B47),"")</f>
        <v>99225</v>
      </c>
      <c r="C34" s="35" t="str">
        <f>IF('Begr.wijz.'!V47=0,"",'Begr.wijz.'!V47)</f>
        <v/>
      </c>
      <c r="D34" s="35" t="str">
        <f>TEXT(IF('Begr.wijz.'!E47="","",'Begr.wijz.'!E47),"00000")</f>
        <v>72225</v>
      </c>
      <c r="E34" s="35" t="str">
        <f>IF('Begr.wijz.'!F47&lt;&gt;"",'Begr.wijz.'!F47,"")</f>
        <v>U</v>
      </c>
      <c r="F34" s="35" t="str">
        <f t="shared" si="0"/>
        <v>J</v>
      </c>
      <c r="G34" s="37">
        <f>IF(B34&lt;&gt;"",ROUND('Begr.wijz.'!L47+'Begr.wijz.'!Q47,0),"")</f>
        <v>200696</v>
      </c>
      <c r="H34" s="37"/>
      <c r="I34" s="37">
        <f>IF(B34&lt;&gt;"",ROUND('Begr.wijz.'!M47+'Begr.wijz.'!R47,0),"")</f>
        <v>0</v>
      </c>
      <c r="J34" s="37"/>
      <c r="K34" s="37">
        <f>IF(B34&lt;&gt;"",ROUND('Begr.wijz.'!N47+'Begr.wijz.'!S47,0),"")</f>
        <v>0</v>
      </c>
      <c r="L34" s="37"/>
      <c r="M34" s="37">
        <f>IF(B34&lt;&gt;"",ROUND('Begr.wijz.'!O47+'Begr.wijz.'!T47,0),"")</f>
        <v>0</v>
      </c>
      <c r="N34" s="37"/>
      <c r="O34" s="37">
        <f>IF(B34&lt;&gt;"",ROUND('Begr.wijz.'!P47+'Begr.wijz.'!U47,0),"")</f>
        <v>0</v>
      </c>
      <c r="P34" s="37"/>
      <c r="Q34" s="36" t="str">
        <f>IF(B34="","",IF('Begr.wijz.'!J47="", "",'Begr.wijz.'!J47))</f>
        <v>MJOP 2025-2036 BWN 2025-1047</v>
      </c>
      <c r="R34" s="36" t="str">
        <f>IF(B34="","",IF('Begr.wijz.'!K47&lt;&gt;"","J",""))</f>
        <v/>
      </c>
    </row>
    <row r="35" spans="1:18" x14ac:dyDescent="0.25">
      <c r="A35" s="35">
        <f>IF('Begr.wijz.'!B48&lt;&gt;0,('Begr.wijz.'!$E$3),"")</f>
        <v>10</v>
      </c>
      <c r="B35" s="35">
        <f>IF('Begr.wijz.'!B48&lt;&gt;0,('Begr.wijz.'!B48),"")</f>
        <v>65201</v>
      </c>
      <c r="C35" s="35" t="str">
        <f>IF('Begr.wijz.'!V48=0,"",'Begr.wijz.'!V48)</f>
        <v/>
      </c>
      <c r="D35" s="35" t="str">
        <f>TEXT(IF('Begr.wijz.'!E48="","",'Begr.wijz.'!E48),"00000")</f>
        <v>72225</v>
      </c>
      <c r="E35" s="35" t="str">
        <f>IF('Begr.wijz.'!F48&lt;&gt;"",'Begr.wijz.'!F48,"")</f>
        <v>I</v>
      </c>
      <c r="F35" s="35" t="str">
        <f t="shared" si="0"/>
        <v>J</v>
      </c>
      <c r="G35" s="37">
        <f>IF(B35&lt;&gt;"",ROUND('Begr.wijz.'!L48+'Begr.wijz.'!Q48,0),"")</f>
        <v>200696</v>
      </c>
      <c r="H35" s="37"/>
      <c r="I35" s="37">
        <f>IF(B35&lt;&gt;"",ROUND('Begr.wijz.'!M48+'Begr.wijz.'!R48,0),"")</f>
        <v>0</v>
      </c>
      <c r="J35" s="37"/>
      <c r="K35" s="37">
        <f>IF(B35&lt;&gt;"",ROUND('Begr.wijz.'!N48+'Begr.wijz.'!S48,0),"")</f>
        <v>0</v>
      </c>
      <c r="L35" s="37"/>
      <c r="M35" s="37">
        <f>IF(B35&lt;&gt;"",ROUND('Begr.wijz.'!O48+'Begr.wijz.'!T48,0),"")</f>
        <v>0</v>
      </c>
      <c r="N35" s="37"/>
      <c r="O35" s="37">
        <f>IF(B35&lt;&gt;"",ROUND('Begr.wijz.'!P48+'Begr.wijz.'!U48,0),"")</f>
        <v>0</v>
      </c>
      <c r="P35" s="37"/>
      <c r="Q35" s="36" t="str">
        <f>IF(B35="","",IF('Begr.wijz.'!J48="", "",'Begr.wijz.'!J48))</f>
        <v>MJOP 2025-2036 BWN 2025-1047</v>
      </c>
      <c r="R35" s="36" t="str">
        <f>IF(B35="","",IF('Begr.wijz.'!K48&lt;&gt;"","J",""))</f>
        <v/>
      </c>
    </row>
    <row r="36" spans="1:18" x14ac:dyDescent="0.25">
      <c r="A36" s="35">
        <f>IF('Begr.wijz.'!B49&lt;&gt;0,('Begr.wijz.'!$E$3),"")</f>
        <v>10</v>
      </c>
      <c r="B36" s="35">
        <f>IF('Begr.wijz.'!B49&lt;&gt;0,('Begr.wijz.'!B49),"")</f>
        <v>99226</v>
      </c>
      <c r="C36" s="35" t="str">
        <f>IF('Begr.wijz.'!V49=0,"",'Begr.wijz.'!V49)</f>
        <v/>
      </c>
      <c r="D36" s="35" t="str">
        <f>TEXT(IF('Begr.wijz.'!E49="","",'Begr.wijz.'!E49),"00000")</f>
        <v>72226</v>
      </c>
      <c r="E36" s="35" t="str">
        <f>IF('Begr.wijz.'!F49&lt;&gt;"",'Begr.wijz.'!F49,"")</f>
        <v>U</v>
      </c>
      <c r="F36" s="35" t="str">
        <f t="shared" si="0"/>
        <v>J</v>
      </c>
      <c r="G36" s="37">
        <f>IF(B36&lt;&gt;"",ROUND('Begr.wijz.'!L49+'Begr.wijz.'!Q49,0),"")</f>
        <v>8193</v>
      </c>
      <c r="H36" s="37"/>
      <c r="I36" s="37">
        <f>IF(B36&lt;&gt;"",ROUND('Begr.wijz.'!M49+'Begr.wijz.'!R49,0),"")</f>
        <v>0</v>
      </c>
      <c r="J36" s="37"/>
      <c r="K36" s="37">
        <f>IF(B36&lt;&gt;"",ROUND('Begr.wijz.'!N49+'Begr.wijz.'!S49,0),"")</f>
        <v>0</v>
      </c>
      <c r="L36" s="37"/>
      <c r="M36" s="37">
        <f>IF(B36&lt;&gt;"",ROUND('Begr.wijz.'!O49+'Begr.wijz.'!T49,0),"")</f>
        <v>0</v>
      </c>
      <c r="N36" s="37"/>
      <c r="O36" s="37">
        <f>IF(B36&lt;&gt;"",ROUND('Begr.wijz.'!P49+'Begr.wijz.'!U49,0),"")</f>
        <v>0</v>
      </c>
      <c r="P36" s="37"/>
      <c r="Q36" s="36" t="str">
        <f>IF(B36="","",IF('Begr.wijz.'!J49="", "",'Begr.wijz.'!J49))</f>
        <v>MJOP 2025-2036 BWN 2025-1047</v>
      </c>
      <c r="R36" s="36" t="str">
        <f>IF(B36="","",IF('Begr.wijz.'!K49&lt;&gt;"","J",""))</f>
        <v/>
      </c>
    </row>
    <row r="37" spans="1:18" x14ac:dyDescent="0.25">
      <c r="A37" s="35">
        <f>IF('Begr.wijz.'!B50&lt;&gt;0,('Begr.wijz.'!$E$3),"")</f>
        <v>10</v>
      </c>
      <c r="B37" s="35">
        <f>IF('Begr.wijz.'!B50&lt;&gt;0,('Begr.wijz.'!B50),"")</f>
        <v>65701</v>
      </c>
      <c r="C37" s="35" t="str">
        <f>IF('Begr.wijz.'!V50=0,"",'Begr.wijz.'!V50)</f>
        <v/>
      </c>
      <c r="D37" s="35" t="str">
        <f>TEXT(IF('Begr.wijz.'!E50="","",'Begr.wijz.'!E50),"00000")</f>
        <v>72226</v>
      </c>
      <c r="E37" s="35" t="str">
        <f>IF('Begr.wijz.'!F50&lt;&gt;"",'Begr.wijz.'!F50,"")</f>
        <v>I</v>
      </c>
      <c r="F37" s="35" t="str">
        <f t="shared" si="0"/>
        <v>J</v>
      </c>
      <c r="G37" s="37">
        <f>IF(B37&lt;&gt;"",ROUND('Begr.wijz.'!L50+'Begr.wijz.'!Q50,0),"")</f>
        <v>8193</v>
      </c>
      <c r="H37" s="37"/>
      <c r="I37" s="37">
        <f>IF(B37&lt;&gt;"",ROUND('Begr.wijz.'!M50+'Begr.wijz.'!R50,0),"")</f>
        <v>0</v>
      </c>
      <c r="J37" s="37"/>
      <c r="K37" s="37">
        <f>IF(B37&lt;&gt;"",ROUND('Begr.wijz.'!N50+'Begr.wijz.'!S50,0),"")</f>
        <v>0</v>
      </c>
      <c r="L37" s="37"/>
      <c r="M37" s="37">
        <f>IF(B37&lt;&gt;"",ROUND('Begr.wijz.'!O50+'Begr.wijz.'!T50,0),"")</f>
        <v>0</v>
      </c>
      <c r="N37" s="37"/>
      <c r="O37" s="37">
        <f>IF(B37&lt;&gt;"",ROUND('Begr.wijz.'!P50+'Begr.wijz.'!U50,0),"")</f>
        <v>0</v>
      </c>
      <c r="P37" s="37"/>
      <c r="Q37" s="36" t="str">
        <f>IF(B37="","",IF('Begr.wijz.'!J50="", "",'Begr.wijz.'!J50))</f>
        <v>MJOP 2025-2036 BWN 2025-1047</v>
      </c>
      <c r="R37" s="36" t="str">
        <f>IF(B37="","",IF('Begr.wijz.'!K50&lt;&gt;"","J",""))</f>
        <v/>
      </c>
    </row>
    <row r="38" spans="1:18" x14ac:dyDescent="0.25">
      <c r="A38" s="35">
        <f>IF('Begr.wijz.'!B51&lt;&gt;0,('Begr.wijz.'!$E$3),"")</f>
        <v>10</v>
      </c>
      <c r="B38" s="35">
        <f>IF('Begr.wijz.'!B51&lt;&gt;0,('Begr.wijz.'!B51),"")</f>
        <v>60112</v>
      </c>
      <c r="C38" s="35" t="str">
        <f>IF('Begr.wijz.'!V51=0,"",'Begr.wijz.'!V51)</f>
        <v/>
      </c>
      <c r="D38" s="35" t="str">
        <f>TEXT(IF('Begr.wijz.'!E51="","",'Begr.wijz.'!E51),"00000")</f>
        <v>71132</v>
      </c>
      <c r="E38" s="35" t="str">
        <f>IF('Begr.wijz.'!F51&lt;&gt;"",'Begr.wijz.'!F51,"")</f>
        <v>U</v>
      </c>
      <c r="F38" s="35" t="str">
        <f t="shared" si="0"/>
        <v>J</v>
      </c>
      <c r="G38" s="37">
        <f>IF(B38&lt;&gt;"",ROUND('Begr.wijz.'!L51+'Begr.wijz.'!Q51,0),"")</f>
        <v>2295000</v>
      </c>
      <c r="H38" s="37"/>
      <c r="I38" s="37">
        <f>IF(B38&lt;&gt;"",ROUND('Begr.wijz.'!M51+'Begr.wijz.'!R51,0),"")</f>
        <v>0</v>
      </c>
      <c r="J38" s="37"/>
      <c r="K38" s="37">
        <f>IF(B38&lt;&gt;"",ROUND('Begr.wijz.'!N51+'Begr.wijz.'!S51,0),"")</f>
        <v>0</v>
      </c>
      <c r="L38" s="37"/>
      <c r="M38" s="37">
        <f>IF(B38&lt;&gt;"",ROUND('Begr.wijz.'!O51+'Begr.wijz.'!T51,0),"")</f>
        <v>0</v>
      </c>
      <c r="N38" s="37"/>
      <c r="O38" s="37">
        <f>IF(B38&lt;&gt;"",ROUND('Begr.wijz.'!P51+'Begr.wijz.'!U51,0),"")</f>
        <v>0</v>
      </c>
      <c r="P38" s="37"/>
      <c r="Q38" s="36" t="str">
        <f>IF(B38="","",IF('Begr.wijz.'!J51="", "",'Begr.wijz.'!J51))</f>
        <v>MJOP 2025-2036 BWN 2025-1047</v>
      </c>
      <c r="R38" s="36" t="str">
        <f>IF(B38="","",IF('Begr.wijz.'!K51&lt;&gt;"","J",""))</f>
        <v/>
      </c>
    </row>
    <row r="39" spans="1:18" x14ac:dyDescent="0.25">
      <c r="A39" s="35">
        <f>IF('Begr.wijz.'!B52&lt;&gt;0,('Begr.wijz.'!$E$3),"")</f>
        <v>10</v>
      </c>
      <c r="B39" s="35">
        <f>IF('Begr.wijz.'!B52&lt;&gt;0,('Begr.wijz.'!B52),"")</f>
        <v>99132</v>
      </c>
      <c r="C39" s="35" t="str">
        <f>IF('Begr.wijz.'!V52=0,"",'Begr.wijz.'!V52)</f>
        <v/>
      </c>
      <c r="D39" s="35" t="str">
        <f>TEXT(IF('Begr.wijz.'!E52="","",'Begr.wijz.'!E52),"00000")</f>
        <v>71132</v>
      </c>
      <c r="E39" s="35" t="str">
        <f>IF('Begr.wijz.'!F52&lt;&gt;"",'Begr.wijz.'!F52,"")</f>
        <v>I</v>
      </c>
      <c r="F39" s="35" t="str">
        <f t="shared" si="0"/>
        <v>J</v>
      </c>
      <c r="G39" s="37">
        <f>IF(B39&lt;&gt;"",ROUND('Begr.wijz.'!L52+'Begr.wijz.'!Q52,0),"")</f>
        <v>2295000</v>
      </c>
      <c r="H39" s="37"/>
      <c r="I39" s="37">
        <f>IF(B39&lt;&gt;"",ROUND('Begr.wijz.'!M52+'Begr.wijz.'!R52,0),"")</f>
        <v>0</v>
      </c>
      <c r="J39" s="37"/>
      <c r="K39" s="37">
        <f>IF(B39&lt;&gt;"",ROUND('Begr.wijz.'!N52+'Begr.wijz.'!S52,0),"")</f>
        <v>0</v>
      </c>
      <c r="L39" s="37"/>
      <c r="M39" s="37">
        <f>IF(B39&lt;&gt;"",ROUND('Begr.wijz.'!O52+'Begr.wijz.'!T52,0),"")</f>
        <v>0</v>
      </c>
      <c r="N39" s="37"/>
      <c r="O39" s="37">
        <f>IF(B39&lt;&gt;"",ROUND('Begr.wijz.'!P52+'Begr.wijz.'!U52,0),"")</f>
        <v>0</v>
      </c>
      <c r="P39" s="37"/>
      <c r="Q39" s="36" t="str">
        <f>IF(B39="","",IF('Begr.wijz.'!J52="", "",'Begr.wijz.'!J52))</f>
        <v>MJOP 2025-2036 BWN 2025-1047</v>
      </c>
      <c r="R39" s="36" t="str">
        <f>IF(B39="","",IF('Begr.wijz.'!K52&lt;&gt;"","J",""))</f>
        <v/>
      </c>
    </row>
    <row r="40" spans="1:18" x14ac:dyDescent="0.25">
      <c r="A40" s="35" t="str">
        <f>IF('Begr.wijz.'!B53&lt;&gt;0,('Begr.wijz.'!$E$3),"")</f>
        <v/>
      </c>
      <c r="B40" s="35" t="str">
        <f>IF('Begr.wijz.'!B53&lt;&gt;0,('Begr.wijz.'!B53),"")</f>
        <v/>
      </c>
      <c r="C40" s="35" t="str">
        <f>IF('Begr.wijz.'!V53=0,"",'Begr.wijz.'!V53)</f>
        <v/>
      </c>
      <c r="D40" s="35" t="str">
        <f>TEXT(IF('Begr.wijz.'!E53="","",'Begr.wijz.'!E53),"00000")</f>
        <v/>
      </c>
      <c r="E40" s="35" t="str">
        <f>IF('Begr.wijz.'!F53&lt;&gt;"",'Begr.wijz.'!F53,"")</f>
        <v/>
      </c>
      <c r="F40" s="35" t="str">
        <f t="shared" si="0"/>
        <v/>
      </c>
      <c r="G40" s="37" t="str">
        <f>IF(B40&lt;&gt;"",ROUND('Begr.wijz.'!L53+'Begr.wijz.'!Q53,0),"")</f>
        <v/>
      </c>
      <c r="H40" s="37"/>
      <c r="I40" s="37" t="str">
        <f>IF(B40&lt;&gt;"",ROUND('Begr.wijz.'!M53+'Begr.wijz.'!R53,0),"")</f>
        <v/>
      </c>
      <c r="J40" s="37"/>
      <c r="K40" s="37" t="str">
        <f>IF(B40&lt;&gt;"",ROUND('Begr.wijz.'!N53+'Begr.wijz.'!S53,0),"")</f>
        <v/>
      </c>
      <c r="L40" s="37"/>
      <c r="M40" s="37" t="str">
        <f>IF(B40&lt;&gt;"",ROUND('Begr.wijz.'!O53+'Begr.wijz.'!T53,0),"")</f>
        <v/>
      </c>
      <c r="N40" s="37"/>
      <c r="O40" s="37" t="str">
        <f>IF(B40&lt;&gt;"",ROUND('Begr.wijz.'!P53+'Begr.wijz.'!U53,0),"")</f>
        <v/>
      </c>
      <c r="P40" s="37"/>
      <c r="Q40" s="36" t="str">
        <f>IF(B40="","",IF('Begr.wijz.'!J53="", "",'Begr.wijz.'!J53))</f>
        <v/>
      </c>
      <c r="R40" s="36" t="str">
        <f>IF(B40="","",IF('Begr.wijz.'!K53&lt;&gt;"","J",""))</f>
        <v/>
      </c>
    </row>
    <row r="41" spans="1:18" x14ac:dyDescent="0.25">
      <c r="A41" s="35" t="str">
        <f>IF('Begr.wijz.'!B54&lt;&gt;0,('Begr.wijz.'!$E$3),"")</f>
        <v/>
      </c>
      <c r="B41" s="35" t="str">
        <f>IF('Begr.wijz.'!B54&lt;&gt;0,('Begr.wijz.'!B54),"")</f>
        <v/>
      </c>
      <c r="C41" s="35" t="str">
        <f>IF('Begr.wijz.'!V54=0,"",'Begr.wijz.'!V54)</f>
        <v/>
      </c>
      <c r="D41" s="35" t="str">
        <f>TEXT(IF('Begr.wijz.'!E54="","",'Begr.wijz.'!E54),"00000")</f>
        <v/>
      </c>
      <c r="E41" s="35" t="str">
        <f>IF('Begr.wijz.'!F54&lt;&gt;"",'Begr.wijz.'!F54,"")</f>
        <v/>
      </c>
      <c r="F41" s="35" t="str">
        <f t="shared" si="0"/>
        <v/>
      </c>
      <c r="G41" s="37" t="str">
        <f>IF(B41&lt;&gt;"",ROUND('Begr.wijz.'!L54+'Begr.wijz.'!Q54,0),"")</f>
        <v/>
      </c>
      <c r="H41" s="37"/>
      <c r="I41" s="37" t="str">
        <f>IF(B41&lt;&gt;"",ROUND('Begr.wijz.'!M54+'Begr.wijz.'!R54,0),"")</f>
        <v/>
      </c>
      <c r="J41" s="37"/>
      <c r="K41" s="37" t="str">
        <f>IF(B41&lt;&gt;"",ROUND('Begr.wijz.'!N54+'Begr.wijz.'!S54,0),"")</f>
        <v/>
      </c>
      <c r="L41" s="37"/>
      <c r="M41" s="37" t="str">
        <f>IF(B41&lt;&gt;"",ROUND('Begr.wijz.'!O54+'Begr.wijz.'!T54,0),"")</f>
        <v/>
      </c>
      <c r="N41" s="37"/>
      <c r="O41" s="37" t="str">
        <f>IF(B41&lt;&gt;"",ROUND('Begr.wijz.'!P54+'Begr.wijz.'!U54,0),"")</f>
        <v/>
      </c>
      <c r="P41" s="37"/>
      <c r="Q41" s="36" t="str">
        <f>IF(B41="","",IF('Begr.wijz.'!J54="", "",'Begr.wijz.'!J54))</f>
        <v/>
      </c>
      <c r="R41" s="36" t="str">
        <f>IF(B41="","",IF('Begr.wijz.'!K54&lt;&gt;"","J",""))</f>
        <v/>
      </c>
    </row>
    <row r="42" spans="1:18" x14ac:dyDescent="0.25">
      <c r="A42" s="35">
        <f>IF('Begr.wijz.'!B55&lt;&gt;0,('Begr.wijz.'!$E$3),"")</f>
        <v>10</v>
      </c>
      <c r="B42" s="35">
        <f>IF('Begr.wijz.'!B55&lt;&gt;0,('Begr.wijz.'!B55),"")</f>
        <v>62101</v>
      </c>
      <c r="C42" s="35" t="str">
        <f>IF('Begr.wijz.'!V55=0,"",'Begr.wijz.'!V55)</f>
        <v/>
      </c>
      <c r="D42" s="35" t="str">
        <f>TEXT(IF('Begr.wijz.'!E55="","",'Begr.wijz.'!E55),"00000")</f>
        <v>72222</v>
      </c>
      <c r="E42" s="35" t="str">
        <f>IF('Begr.wijz.'!F55&lt;&gt;"",'Begr.wijz.'!F55,"")</f>
        <v>U</v>
      </c>
      <c r="F42" s="35" t="str">
        <f t="shared" si="0"/>
        <v>J</v>
      </c>
      <c r="G42" s="37">
        <f>IF(B42&lt;&gt;"",ROUND('Begr.wijz.'!L55+'Begr.wijz.'!Q55,0),"")</f>
        <v>600000</v>
      </c>
      <c r="H42" s="37"/>
      <c r="I42" s="37">
        <f>IF(B42&lt;&gt;"",ROUND('Begr.wijz.'!M55+'Begr.wijz.'!R55,0),"")</f>
        <v>0</v>
      </c>
      <c r="J42" s="37"/>
      <c r="K42" s="37">
        <f>IF(B42&lt;&gt;"",ROUND('Begr.wijz.'!N55+'Begr.wijz.'!S55,0),"")</f>
        <v>0</v>
      </c>
      <c r="L42" s="37"/>
      <c r="M42" s="37">
        <f>IF(B42&lt;&gt;"",ROUND('Begr.wijz.'!O55+'Begr.wijz.'!T55,0),"")</f>
        <v>0</v>
      </c>
      <c r="N42" s="37"/>
      <c r="O42" s="37">
        <f>IF(B42&lt;&gt;"",ROUND('Begr.wijz.'!P55+'Begr.wijz.'!U55,0),"")</f>
        <v>0</v>
      </c>
      <c r="P42" s="37"/>
      <c r="Q42" s="36" t="str">
        <f>IF(B42="","",IF('Begr.wijz.'!J55="", "",'Begr.wijz.'!J55))</f>
        <v>MJOP 2025-2036 BWN 2025-1047</v>
      </c>
      <c r="R42" s="36" t="str">
        <f>IF(B42="","",IF('Begr.wijz.'!K55&lt;&gt;"","J",""))</f>
        <v/>
      </c>
    </row>
    <row r="43" spans="1:18" x14ac:dyDescent="0.25">
      <c r="A43" s="35">
        <f>IF('Begr.wijz.'!B56&lt;&gt;0,('Begr.wijz.'!$E$3),"")</f>
        <v>10</v>
      </c>
      <c r="B43" s="35">
        <f>IF('Begr.wijz.'!B56&lt;&gt;0,('Begr.wijz.'!B56),"")</f>
        <v>99222</v>
      </c>
      <c r="C43" s="35" t="str">
        <f>IF('Begr.wijz.'!V56=0,"",'Begr.wijz.'!V56)</f>
        <v/>
      </c>
      <c r="D43" s="35" t="str">
        <f>TEXT(IF('Begr.wijz.'!E56="","",'Begr.wijz.'!E56),"00000")</f>
        <v>72222</v>
      </c>
      <c r="E43" s="35" t="str">
        <f>IF('Begr.wijz.'!F56&lt;&gt;"",'Begr.wijz.'!F56,"")</f>
        <v>I</v>
      </c>
      <c r="F43" s="35" t="str">
        <f t="shared" si="0"/>
        <v>J</v>
      </c>
      <c r="G43" s="37">
        <f>IF(B43&lt;&gt;"",ROUND('Begr.wijz.'!L56+'Begr.wijz.'!Q56,0),"")</f>
        <v>600000</v>
      </c>
      <c r="H43" s="37"/>
      <c r="I43" s="37">
        <f>IF(B43&lt;&gt;"",ROUND('Begr.wijz.'!M56+'Begr.wijz.'!R56,0),"")</f>
        <v>0</v>
      </c>
      <c r="J43" s="37"/>
      <c r="K43" s="37">
        <f>IF(B43&lt;&gt;"",ROUND('Begr.wijz.'!N56+'Begr.wijz.'!S56,0),"")</f>
        <v>0</v>
      </c>
      <c r="L43" s="37"/>
      <c r="M43" s="37">
        <f>IF(B43&lt;&gt;"",ROUND('Begr.wijz.'!O56+'Begr.wijz.'!T56,0),"")</f>
        <v>0</v>
      </c>
      <c r="N43" s="37"/>
      <c r="O43" s="37">
        <f>IF(B43&lt;&gt;"",ROUND('Begr.wijz.'!P56+'Begr.wijz.'!U56,0),"")</f>
        <v>0</v>
      </c>
      <c r="P43" s="37"/>
      <c r="Q43" s="36" t="str">
        <f>IF(B43="","",IF('Begr.wijz.'!J56="", "",'Begr.wijz.'!J56))</f>
        <v>MJOP 2025-2036 BWN 2025-1047</v>
      </c>
      <c r="R43" s="36" t="str">
        <f>IF(B43="","",IF('Begr.wijz.'!K56&lt;&gt;"","J",""))</f>
        <v/>
      </c>
    </row>
    <row r="44" spans="1:18" x14ac:dyDescent="0.25">
      <c r="A44" s="35">
        <f>IF('Begr.wijz.'!B57&lt;&gt;0,('Begr.wijz.'!$E$3),"")</f>
        <v>10</v>
      </c>
      <c r="B44" s="35">
        <f>IF('Begr.wijz.'!B57&lt;&gt;0,('Begr.wijz.'!B57),"")</f>
        <v>65701</v>
      </c>
      <c r="C44" s="35" t="str">
        <f>IF('Begr.wijz.'!V57=0,"",'Begr.wijz.'!V57)</f>
        <v/>
      </c>
      <c r="D44" s="35" t="str">
        <f>TEXT(IF('Begr.wijz.'!E57="","",'Begr.wijz.'!E57),"00000")</f>
        <v>72223</v>
      </c>
      <c r="E44" s="35" t="str">
        <f>IF('Begr.wijz.'!F57&lt;&gt;"",'Begr.wijz.'!F57,"")</f>
        <v>U</v>
      </c>
      <c r="F44" s="35" t="str">
        <f t="shared" si="0"/>
        <v>J</v>
      </c>
      <c r="G44" s="37">
        <f>IF(B44&lt;&gt;"",ROUND('Begr.wijz.'!L57+'Begr.wijz.'!Q57,0),"")</f>
        <v>-300000</v>
      </c>
      <c r="H44" s="37"/>
      <c r="I44" s="37">
        <f>IF(B44&lt;&gt;"",ROUND('Begr.wijz.'!M57+'Begr.wijz.'!R57,0),"")</f>
        <v>0</v>
      </c>
      <c r="J44" s="37"/>
      <c r="K44" s="37">
        <f>IF(B44&lt;&gt;"",ROUND('Begr.wijz.'!N57+'Begr.wijz.'!S57,0),"")</f>
        <v>0</v>
      </c>
      <c r="L44" s="37"/>
      <c r="M44" s="37">
        <f>IF(B44&lt;&gt;"",ROUND('Begr.wijz.'!O57+'Begr.wijz.'!T57,0),"")</f>
        <v>0</v>
      </c>
      <c r="N44" s="37"/>
      <c r="O44" s="37">
        <f>IF(B44&lt;&gt;"",ROUND('Begr.wijz.'!P57+'Begr.wijz.'!U57,0),"")</f>
        <v>0</v>
      </c>
      <c r="P44" s="37"/>
      <c r="Q44" s="36" t="str">
        <f>IF(B44="","",IF('Begr.wijz.'!J57="", "",'Begr.wijz.'!J57))</f>
        <v>MJOP 2025-2036 BWN 2025-1047</v>
      </c>
      <c r="R44" s="36" t="str">
        <f>IF(B44="","",IF('Begr.wijz.'!K57&lt;&gt;"","J",""))</f>
        <v/>
      </c>
    </row>
    <row r="45" spans="1:18" x14ac:dyDescent="0.25">
      <c r="A45" s="35">
        <f>IF('Begr.wijz.'!B58&lt;&gt;0,('Begr.wijz.'!$E$3),"")</f>
        <v>10</v>
      </c>
      <c r="B45" s="35">
        <f>IF('Begr.wijz.'!B58&lt;&gt;0,('Begr.wijz.'!B58),"")</f>
        <v>99223</v>
      </c>
      <c r="C45" s="35" t="str">
        <f>IF('Begr.wijz.'!V58=0,"",'Begr.wijz.'!V58)</f>
        <v/>
      </c>
      <c r="D45" s="35" t="str">
        <f>TEXT(IF('Begr.wijz.'!E58="","",'Begr.wijz.'!E58),"00000")</f>
        <v>72223</v>
      </c>
      <c r="E45" s="35" t="str">
        <f>IF('Begr.wijz.'!F58&lt;&gt;"",'Begr.wijz.'!F58,"")</f>
        <v>I</v>
      </c>
      <c r="F45" s="35" t="str">
        <f t="shared" si="0"/>
        <v>J</v>
      </c>
      <c r="G45" s="37">
        <f>IF(B45&lt;&gt;"",ROUND('Begr.wijz.'!L58+'Begr.wijz.'!Q58,0),"")</f>
        <v>-300000</v>
      </c>
      <c r="H45" s="37"/>
      <c r="I45" s="37">
        <f>IF(B45&lt;&gt;"",ROUND('Begr.wijz.'!M58+'Begr.wijz.'!R58,0),"")</f>
        <v>0</v>
      </c>
      <c r="J45" s="37"/>
      <c r="K45" s="37">
        <f>IF(B45&lt;&gt;"",ROUND('Begr.wijz.'!N58+'Begr.wijz.'!S58,0),"")</f>
        <v>0</v>
      </c>
      <c r="L45" s="37"/>
      <c r="M45" s="37">
        <f>IF(B45&lt;&gt;"",ROUND('Begr.wijz.'!O58+'Begr.wijz.'!T58,0),"")</f>
        <v>0</v>
      </c>
      <c r="N45" s="37"/>
      <c r="O45" s="37">
        <f>IF(B45&lt;&gt;"",ROUND('Begr.wijz.'!P58+'Begr.wijz.'!U58,0),"")</f>
        <v>0</v>
      </c>
      <c r="P45" s="37"/>
      <c r="Q45" s="36" t="str">
        <f>IF(B45="","",IF('Begr.wijz.'!J58="", "",'Begr.wijz.'!J58))</f>
        <v>MJOP 2025-2036 BWN 2025-1047</v>
      </c>
      <c r="R45" s="36" t="str">
        <f>IF(B45="","",IF('Begr.wijz.'!K58&lt;&gt;"","J",""))</f>
        <v/>
      </c>
    </row>
    <row r="46" spans="1:18" x14ac:dyDescent="0.25">
      <c r="A46" s="35">
        <f>IF('Begr.wijz.'!B59&lt;&gt;0,('Begr.wijz.'!$E$3),"")</f>
        <v>10</v>
      </c>
      <c r="B46" s="35">
        <f>IF('Begr.wijz.'!B59&lt;&gt;0,('Begr.wijz.'!B59),"")</f>
        <v>65201</v>
      </c>
      <c r="C46" s="35" t="str">
        <f>IF('Begr.wijz.'!V59=0,"",'Begr.wijz.'!V59)</f>
        <v/>
      </c>
      <c r="D46" s="35" t="str">
        <f>TEXT(IF('Begr.wijz.'!E59="","",'Begr.wijz.'!E59),"00000")</f>
        <v>72224</v>
      </c>
      <c r="E46" s="35" t="str">
        <f>IF('Begr.wijz.'!F59&lt;&gt;"",'Begr.wijz.'!F59,"")</f>
        <v>U</v>
      </c>
      <c r="F46" s="35" t="str">
        <f t="shared" si="0"/>
        <v>J</v>
      </c>
      <c r="G46" s="37">
        <f>IF(B46&lt;&gt;"",ROUND('Begr.wijz.'!L59+'Begr.wijz.'!Q59,0),"")</f>
        <v>-300000</v>
      </c>
      <c r="H46" s="37"/>
      <c r="I46" s="37">
        <f>IF(B46&lt;&gt;"",ROUND('Begr.wijz.'!M59+'Begr.wijz.'!R59,0),"")</f>
        <v>0</v>
      </c>
      <c r="J46" s="37"/>
      <c r="K46" s="37">
        <f>IF(B46&lt;&gt;"",ROUND('Begr.wijz.'!N59+'Begr.wijz.'!S59,0),"")</f>
        <v>0</v>
      </c>
      <c r="L46" s="37"/>
      <c r="M46" s="37">
        <f>IF(B46&lt;&gt;"",ROUND('Begr.wijz.'!O59+'Begr.wijz.'!T59,0),"")</f>
        <v>0</v>
      </c>
      <c r="N46" s="37"/>
      <c r="O46" s="37">
        <f>IF(B46&lt;&gt;"",ROUND('Begr.wijz.'!P59+'Begr.wijz.'!U59,0),"")</f>
        <v>0</v>
      </c>
      <c r="P46" s="37"/>
      <c r="Q46" s="36" t="str">
        <f>IF(B46="","",IF('Begr.wijz.'!J59="", "",'Begr.wijz.'!J59))</f>
        <v>MJOP 2025-2036 BWN 2025-1047</v>
      </c>
      <c r="R46" s="36" t="str">
        <f>IF(B46="","",IF('Begr.wijz.'!K59&lt;&gt;"","J",""))</f>
        <v/>
      </c>
    </row>
    <row r="47" spans="1:18" x14ac:dyDescent="0.25">
      <c r="A47" s="35">
        <f>IF('Begr.wijz.'!B60&lt;&gt;0,('Begr.wijz.'!$E$3),"")</f>
        <v>10</v>
      </c>
      <c r="B47" s="35">
        <f>IF('Begr.wijz.'!B60&lt;&gt;0,('Begr.wijz.'!B60),"")</f>
        <v>99224</v>
      </c>
      <c r="C47" s="35" t="str">
        <f>IF('Begr.wijz.'!V60=0,"",'Begr.wijz.'!V60)</f>
        <v/>
      </c>
      <c r="D47" s="35" t="str">
        <f>TEXT(IF('Begr.wijz.'!E60="","",'Begr.wijz.'!E60),"00000")</f>
        <v>72224</v>
      </c>
      <c r="E47" s="35" t="str">
        <f>IF('Begr.wijz.'!F60&lt;&gt;"",'Begr.wijz.'!F60,"")</f>
        <v>I</v>
      </c>
      <c r="F47" s="35" t="str">
        <f t="shared" si="0"/>
        <v>J</v>
      </c>
      <c r="G47" s="37">
        <f>IF(B47&lt;&gt;"",ROUND('Begr.wijz.'!L60+'Begr.wijz.'!Q60,0),"")</f>
        <v>-300000</v>
      </c>
      <c r="H47" s="37"/>
      <c r="I47" s="37">
        <f>IF(B47&lt;&gt;"",ROUND('Begr.wijz.'!M60+'Begr.wijz.'!R60,0),"")</f>
        <v>0</v>
      </c>
      <c r="J47" s="37"/>
      <c r="K47" s="37">
        <f>IF(B47&lt;&gt;"",ROUND('Begr.wijz.'!N60+'Begr.wijz.'!S60,0),"")</f>
        <v>0</v>
      </c>
      <c r="L47" s="37"/>
      <c r="M47" s="37">
        <f>IF(B47&lt;&gt;"",ROUND('Begr.wijz.'!O60+'Begr.wijz.'!T60,0),"")</f>
        <v>0</v>
      </c>
      <c r="N47" s="37"/>
      <c r="O47" s="37">
        <f>IF(B47&lt;&gt;"",ROUND('Begr.wijz.'!P60+'Begr.wijz.'!U60,0),"")</f>
        <v>0</v>
      </c>
      <c r="P47" s="37"/>
      <c r="Q47" s="36" t="str">
        <f>IF(B47="","",IF('Begr.wijz.'!J60="", "",'Begr.wijz.'!J60))</f>
        <v>MJOP 2025-2036 BWN 2025-1047</v>
      </c>
      <c r="R47" s="36" t="str">
        <f>IF(B47="","",IF('Begr.wijz.'!K60&lt;&gt;"","J",""))</f>
        <v/>
      </c>
    </row>
    <row r="48" spans="1:18" x14ac:dyDescent="0.25">
      <c r="A48" s="35" t="str">
        <f>IF('Begr.wijz.'!B61&lt;&gt;0,('Begr.wijz.'!$E$3),"")</f>
        <v/>
      </c>
      <c r="B48" s="35" t="str">
        <f>IF('Begr.wijz.'!B61&lt;&gt;0,('Begr.wijz.'!B61),"")</f>
        <v/>
      </c>
      <c r="C48" s="35" t="str">
        <f>IF('Begr.wijz.'!V61=0,"",'Begr.wijz.'!V61)</f>
        <v/>
      </c>
      <c r="D48" s="35" t="str">
        <f>TEXT(IF('Begr.wijz.'!E61="","",'Begr.wijz.'!E61),"00000")</f>
        <v/>
      </c>
      <c r="E48" s="35" t="str">
        <f>IF('Begr.wijz.'!F61&lt;&gt;"",'Begr.wijz.'!F61,"")</f>
        <v/>
      </c>
      <c r="F48" s="35" t="str">
        <f t="shared" si="0"/>
        <v/>
      </c>
      <c r="G48" s="37" t="str">
        <f>IF(B48&lt;&gt;"",ROUND('Begr.wijz.'!L61+'Begr.wijz.'!Q61,0),"")</f>
        <v/>
      </c>
      <c r="H48" s="37"/>
      <c r="I48" s="37" t="str">
        <f>IF(B48&lt;&gt;"",ROUND('Begr.wijz.'!M61+'Begr.wijz.'!R61,0),"")</f>
        <v/>
      </c>
      <c r="J48" s="37"/>
      <c r="K48" s="37" t="str">
        <f>IF(B48&lt;&gt;"",ROUND('Begr.wijz.'!N61+'Begr.wijz.'!S61,0),"")</f>
        <v/>
      </c>
      <c r="L48" s="37"/>
      <c r="M48" s="37" t="str">
        <f>IF(B48&lt;&gt;"",ROUND('Begr.wijz.'!O61+'Begr.wijz.'!T61,0),"")</f>
        <v/>
      </c>
      <c r="N48" s="37"/>
      <c r="O48" s="37" t="str">
        <f>IF(B48&lt;&gt;"",ROUND('Begr.wijz.'!P61+'Begr.wijz.'!U61,0),"")</f>
        <v/>
      </c>
      <c r="P48" s="37"/>
      <c r="Q48" s="36" t="str">
        <f>IF(B48="","",IF('Begr.wijz.'!J61="", "",'Begr.wijz.'!J61))</f>
        <v/>
      </c>
      <c r="R48" s="36" t="str">
        <f>IF(B48="","",IF('Begr.wijz.'!K61&lt;&gt;"","J",""))</f>
        <v/>
      </c>
    </row>
    <row r="49" spans="1:18" x14ac:dyDescent="0.25">
      <c r="A49" s="35" t="str">
        <f>IF('Begr.wijz.'!B62&lt;&gt;0,('Begr.wijz.'!$E$3),"")</f>
        <v/>
      </c>
      <c r="B49" s="35" t="str">
        <f>IF('Begr.wijz.'!B62&lt;&gt;0,('Begr.wijz.'!B62),"")</f>
        <v/>
      </c>
      <c r="C49" s="35" t="str">
        <f>IF('Begr.wijz.'!V62=0,"",'Begr.wijz.'!V62)</f>
        <v/>
      </c>
      <c r="D49" s="35" t="str">
        <f>TEXT(IF('Begr.wijz.'!E62="","",'Begr.wijz.'!E62),"00000")</f>
        <v/>
      </c>
      <c r="E49" s="35" t="str">
        <f>IF('Begr.wijz.'!F62&lt;&gt;"",'Begr.wijz.'!F62,"")</f>
        <v/>
      </c>
      <c r="F49" s="35" t="str">
        <f t="shared" si="0"/>
        <v/>
      </c>
      <c r="G49" s="37" t="str">
        <f>IF(B49&lt;&gt;"",ROUND('Begr.wijz.'!L62+'Begr.wijz.'!Q62,0),"")</f>
        <v/>
      </c>
      <c r="H49" s="37"/>
      <c r="I49" s="37" t="str">
        <f>IF(B49&lt;&gt;"",ROUND('Begr.wijz.'!M62+'Begr.wijz.'!R62,0),"")</f>
        <v/>
      </c>
      <c r="J49" s="37"/>
      <c r="K49" s="37" t="str">
        <f>IF(B49&lt;&gt;"",ROUND('Begr.wijz.'!N62+'Begr.wijz.'!S62,0),"")</f>
        <v/>
      </c>
      <c r="L49" s="37"/>
      <c r="M49" s="37" t="str">
        <f>IF(B49&lt;&gt;"",ROUND('Begr.wijz.'!O62+'Begr.wijz.'!T62,0),"")</f>
        <v/>
      </c>
      <c r="N49" s="37"/>
      <c r="O49" s="37" t="str">
        <f>IF(B49&lt;&gt;"",ROUND('Begr.wijz.'!P62+'Begr.wijz.'!U62,0),"")</f>
        <v/>
      </c>
      <c r="P49" s="37"/>
      <c r="Q49" s="36" t="str">
        <f>IF(B49="","",IF('Begr.wijz.'!J62="", "",'Begr.wijz.'!J62))</f>
        <v/>
      </c>
      <c r="R49" s="36" t="str">
        <f>IF(B49="","",IF('Begr.wijz.'!K62&lt;&gt;"","J",""))</f>
        <v/>
      </c>
    </row>
    <row r="50" spans="1:18" x14ac:dyDescent="0.25">
      <c r="A50" s="35">
        <f>IF('Begr.wijz.'!B63&lt;&gt;0,('Begr.wijz.'!$E$3),"")</f>
        <v>10</v>
      </c>
      <c r="B50" s="35">
        <f>IF('Begr.wijz.'!B63&lt;&gt;0,('Begr.wijz.'!B63),"")</f>
        <v>62101</v>
      </c>
      <c r="C50" s="35" t="str">
        <f>IF('Begr.wijz.'!V63=0,"",'Begr.wijz.'!V63)</f>
        <v/>
      </c>
      <c r="D50" s="35" t="str">
        <f>TEXT(IF('Begr.wijz.'!E63="","",'Begr.wijz.'!E63),"00000")</f>
        <v>72221</v>
      </c>
      <c r="E50" s="35" t="str">
        <f>IF('Begr.wijz.'!F63&lt;&gt;"",'Begr.wijz.'!F63,"")</f>
        <v>U</v>
      </c>
      <c r="F50" s="35" t="str">
        <f t="shared" si="0"/>
        <v>J</v>
      </c>
      <c r="G50" s="37">
        <f>IF(B50&lt;&gt;"",ROUND('Begr.wijz.'!L63+'Begr.wijz.'!Q63,0),"")</f>
        <v>-278900</v>
      </c>
      <c r="H50" s="37"/>
      <c r="I50" s="37">
        <f>IF(B50&lt;&gt;"",ROUND('Begr.wijz.'!M63+'Begr.wijz.'!R63,0),"")</f>
        <v>-278900</v>
      </c>
      <c r="J50" s="37"/>
      <c r="K50" s="37">
        <f>IF(B50&lt;&gt;"",ROUND('Begr.wijz.'!N63+'Begr.wijz.'!S63,0),"")</f>
        <v>-278900</v>
      </c>
      <c r="L50" s="37"/>
      <c r="M50" s="37">
        <f>IF(B50&lt;&gt;"",ROUND('Begr.wijz.'!O63+'Begr.wijz.'!T63,0),"")</f>
        <v>-278900</v>
      </c>
      <c r="N50" s="37"/>
      <c r="O50" s="37">
        <f>IF(B50&lt;&gt;"",ROUND('Begr.wijz.'!P63+'Begr.wijz.'!U63,0),"")</f>
        <v>-278900</v>
      </c>
      <c r="P50" s="37"/>
      <c r="Q50" s="36" t="str">
        <f>IF(B50="","",IF('Begr.wijz.'!J63="", "",'Begr.wijz.'!J63))</f>
        <v>MJOP 2025-2036 BWN 2025-1047</v>
      </c>
      <c r="R50" s="36" t="str">
        <f>IF(B50="","",IF('Begr.wijz.'!K63&lt;&gt;"","J",""))</f>
        <v/>
      </c>
    </row>
    <row r="51" spans="1:18" x14ac:dyDescent="0.25">
      <c r="A51" s="35">
        <f>IF('Begr.wijz.'!B64&lt;&gt;0,('Begr.wijz.'!$E$3),"")</f>
        <v>10</v>
      </c>
      <c r="B51" s="35">
        <f>IF('Begr.wijz.'!B64&lt;&gt;0,('Begr.wijz.'!B64),"")</f>
        <v>99221</v>
      </c>
      <c r="C51" s="35" t="str">
        <f>IF('Begr.wijz.'!V64=0,"",'Begr.wijz.'!V64)</f>
        <v/>
      </c>
      <c r="D51" s="35" t="str">
        <f>TEXT(IF('Begr.wijz.'!E64="","",'Begr.wijz.'!E64),"00000")</f>
        <v>72221</v>
      </c>
      <c r="E51" s="35" t="str">
        <f>IF('Begr.wijz.'!F64&lt;&gt;"",'Begr.wijz.'!F64,"")</f>
        <v>I</v>
      </c>
      <c r="F51" s="35" t="str">
        <f t="shared" si="0"/>
        <v>J</v>
      </c>
      <c r="G51" s="37">
        <f>IF(B51&lt;&gt;"",ROUND('Begr.wijz.'!L64+'Begr.wijz.'!Q64,0),"")</f>
        <v>-278900</v>
      </c>
      <c r="H51" s="37"/>
      <c r="I51" s="37">
        <f>IF(B51&lt;&gt;"",ROUND('Begr.wijz.'!M64+'Begr.wijz.'!R64,0),"")</f>
        <v>-278900</v>
      </c>
      <c r="J51" s="37"/>
      <c r="K51" s="37">
        <f>IF(B51&lt;&gt;"",ROUND('Begr.wijz.'!N64+'Begr.wijz.'!S64,0),"")</f>
        <v>-278900</v>
      </c>
      <c r="L51" s="37"/>
      <c r="M51" s="37">
        <f>IF(B51&lt;&gt;"",ROUND('Begr.wijz.'!O64+'Begr.wijz.'!T64,0),"")</f>
        <v>-278900</v>
      </c>
      <c r="N51" s="37"/>
      <c r="O51" s="37">
        <f>IF(B51&lt;&gt;"",ROUND('Begr.wijz.'!P64+'Begr.wijz.'!U64,0),"")</f>
        <v>-278900</v>
      </c>
      <c r="P51" s="37"/>
      <c r="Q51" s="36" t="str">
        <f>IF(B51="","",IF('Begr.wijz.'!J64="", "",'Begr.wijz.'!J64))</f>
        <v>MJOP 2025-2036 BWN 2025-1047</v>
      </c>
      <c r="R51" s="36" t="str">
        <f>IF(B51="","",IF('Begr.wijz.'!K64&lt;&gt;"","J",""))</f>
        <v/>
      </c>
    </row>
    <row r="52" spans="1:18" x14ac:dyDescent="0.25">
      <c r="A52" s="35">
        <f>IF('Begr.wijz.'!B65&lt;&gt;0,('Begr.wijz.'!$E$3),"")</f>
        <v>10</v>
      </c>
      <c r="B52" s="35">
        <f>IF('Begr.wijz.'!B65&lt;&gt;0,('Begr.wijz.'!B65),"")</f>
        <v>62101</v>
      </c>
      <c r="C52" s="35" t="str">
        <f>IF('Begr.wijz.'!V65=0,"",'Begr.wijz.'!V65)</f>
        <v/>
      </c>
      <c r="D52" s="35" t="str">
        <f>TEXT(IF('Begr.wijz.'!E65="","",'Begr.wijz.'!E65),"00000")</f>
        <v>72222</v>
      </c>
      <c r="E52" s="35" t="str">
        <f>IF('Begr.wijz.'!F65&lt;&gt;"",'Begr.wijz.'!F65,"")</f>
        <v>U</v>
      </c>
      <c r="F52" s="35" t="str">
        <f t="shared" si="0"/>
        <v>J</v>
      </c>
      <c r="G52" s="37">
        <f>IF(B52&lt;&gt;"",ROUND('Begr.wijz.'!L65+'Begr.wijz.'!Q65,0),"")</f>
        <v>-24000</v>
      </c>
      <c r="H52" s="37"/>
      <c r="I52" s="37">
        <f>IF(B52&lt;&gt;"",ROUND('Begr.wijz.'!M65+'Begr.wijz.'!R65,0),"")</f>
        <v>-24000</v>
      </c>
      <c r="J52" s="37"/>
      <c r="K52" s="37">
        <f>IF(B52&lt;&gt;"",ROUND('Begr.wijz.'!N65+'Begr.wijz.'!S65,0),"")</f>
        <v>-24000</v>
      </c>
      <c r="L52" s="37"/>
      <c r="M52" s="37">
        <f>IF(B52&lt;&gt;"",ROUND('Begr.wijz.'!O65+'Begr.wijz.'!T65,0),"")</f>
        <v>-24000</v>
      </c>
      <c r="N52" s="37"/>
      <c r="O52" s="37">
        <f>IF(B52&lt;&gt;"",ROUND('Begr.wijz.'!P65+'Begr.wijz.'!U65,0),"")</f>
        <v>-24000</v>
      </c>
      <c r="P52" s="37"/>
      <c r="Q52" s="36" t="str">
        <f>IF(B52="","",IF('Begr.wijz.'!J65="", "",'Begr.wijz.'!J65))</f>
        <v>MJOP 2025-2036 BWN 2025-1047</v>
      </c>
      <c r="R52" s="36" t="str">
        <f>IF(B52="","",IF('Begr.wijz.'!K65&lt;&gt;"","J",""))</f>
        <v/>
      </c>
    </row>
    <row r="53" spans="1:18" x14ac:dyDescent="0.25">
      <c r="A53" s="35">
        <f>IF('Begr.wijz.'!B66&lt;&gt;0,('Begr.wijz.'!$E$3),"")</f>
        <v>10</v>
      </c>
      <c r="B53" s="35">
        <f>IF('Begr.wijz.'!B66&lt;&gt;0,('Begr.wijz.'!B66),"")</f>
        <v>99222</v>
      </c>
      <c r="C53" s="35" t="str">
        <f>IF('Begr.wijz.'!V66=0,"",'Begr.wijz.'!V66)</f>
        <v/>
      </c>
      <c r="D53" s="35" t="str">
        <f>TEXT(IF('Begr.wijz.'!E66="","",'Begr.wijz.'!E66),"00000")</f>
        <v>72222</v>
      </c>
      <c r="E53" s="35" t="str">
        <f>IF('Begr.wijz.'!F66&lt;&gt;"",'Begr.wijz.'!F66,"")</f>
        <v>I</v>
      </c>
      <c r="F53" s="35" t="str">
        <f t="shared" si="0"/>
        <v>J</v>
      </c>
      <c r="G53" s="37">
        <f>IF(B53&lt;&gt;"",ROUND('Begr.wijz.'!L66+'Begr.wijz.'!Q66,0),"")</f>
        <v>-24000</v>
      </c>
      <c r="H53" s="37"/>
      <c r="I53" s="37">
        <f>IF(B53&lt;&gt;"",ROUND('Begr.wijz.'!M66+'Begr.wijz.'!R66,0),"")</f>
        <v>-24000</v>
      </c>
      <c r="J53" s="37"/>
      <c r="K53" s="37">
        <f>IF(B53&lt;&gt;"",ROUND('Begr.wijz.'!N66+'Begr.wijz.'!S66,0),"")</f>
        <v>-24000</v>
      </c>
      <c r="L53" s="37"/>
      <c r="M53" s="37">
        <f>IF(B53&lt;&gt;"",ROUND('Begr.wijz.'!O66+'Begr.wijz.'!T66,0),"")</f>
        <v>-24000</v>
      </c>
      <c r="N53" s="37"/>
      <c r="O53" s="37">
        <f>IF(B53&lt;&gt;"",ROUND('Begr.wijz.'!P66+'Begr.wijz.'!U66,0),"")</f>
        <v>-24000</v>
      </c>
      <c r="P53" s="37"/>
      <c r="Q53" s="36" t="str">
        <f>IF(B53="","",IF('Begr.wijz.'!J66="", "",'Begr.wijz.'!J66))</f>
        <v>MJOP 2025-2036 BWN 2025-1047</v>
      </c>
      <c r="R53" s="36" t="str">
        <f>IF(B53="","",IF('Begr.wijz.'!K66&lt;&gt;"","J",""))</f>
        <v/>
      </c>
    </row>
    <row r="54" spans="1:18" x14ac:dyDescent="0.25">
      <c r="A54" s="35">
        <f>IF('Begr.wijz.'!B67&lt;&gt;0,('Begr.wijz.'!$E$3),"")</f>
        <v>10</v>
      </c>
      <c r="B54" s="35">
        <f>IF('Begr.wijz.'!B67&lt;&gt;0,('Begr.wijz.'!B67),"")</f>
        <v>65701</v>
      </c>
      <c r="C54" s="35" t="str">
        <f>IF('Begr.wijz.'!V67=0,"",'Begr.wijz.'!V67)</f>
        <v/>
      </c>
      <c r="D54" s="35" t="str">
        <f>TEXT(IF('Begr.wijz.'!E67="","",'Begr.wijz.'!E67),"00000")</f>
        <v>72223</v>
      </c>
      <c r="E54" s="35" t="str">
        <f>IF('Begr.wijz.'!F67&lt;&gt;"",'Begr.wijz.'!F67,"")</f>
        <v>U</v>
      </c>
      <c r="F54" s="35" t="str">
        <f t="shared" si="0"/>
        <v>J</v>
      </c>
      <c r="G54" s="37">
        <f>IF(B54&lt;&gt;"",ROUND('Begr.wijz.'!L67+'Begr.wijz.'!Q67,0),"")</f>
        <v>-57100</v>
      </c>
      <c r="H54" s="37"/>
      <c r="I54" s="37">
        <f>IF(B54&lt;&gt;"",ROUND('Begr.wijz.'!M67+'Begr.wijz.'!R67,0),"")</f>
        <v>-57100</v>
      </c>
      <c r="J54" s="37"/>
      <c r="K54" s="37">
        <f>IF(B54&lt;&gt;"",ROUND('Begr.wijz.'!N67+'Begr.wijz.'!S67,0),"")</f>
        <v>-57100</v>
      </c>
      <c r="L54" s="37"/>
      <c r="M54" s="37">
        <f>IF(B54&lt;&gt;"",ROUND('Begr.wijz.'!O67+'Begr.wijz.'!T67,0),"")</f>
        <v>-57100</v>
      </c>
      <c r="N54" s="37"/>
      <c r="O54" s="37">
        <f>IF(B54&lt;&gt;"",ROUND('Begr.wijz.'!P67+'Begr.wijz.'!U67,0),"")</f>
        <v>-57100</v>
      </c>
      <c r="P54" s="37"/>
      <c r="Q54" s="36" t="str">
        <f>IF(B54="","",IF('Begr.wijz.'!J67="", "",'Begr.wijz.'!J67))</f>
        <v>MJOP 2025-2036 BWN 2025-1047</v>
      </c>
      <c r="R54" s="36" t="str">
        <f>IF(B54="","",IF('Begr.wijz.'!K67&lt;&gt;"","J",""))</f>
        <v/>
      </c>
    </row>
    <row r="55" spans="1:18" x14ac:dyDescent="0.25">
      <c r="A55" s="35">
        <f>IF('Begr.wijz.'!B68&lt;&gt;0,('Begr.wijz.'!$E$3),"")</f>
        <v>10</v>
      </c>
      <c r="B55" s="35">
        <f>IF('Begr.wijz.'!B68&lt;&gt;0,('Begr.wijz.'!B68),"")</f>
        <v>99223</v>
      </c>
      <c r="C55" s="35" t="str">
        <f>IF('Begr.wijz.'!V68=0,"",'Begr.wijz.'!V68)</f>
        <v/>
      </c>
      <c r="D55" s="35" t="str">
        <f>TEXT(IF('Begr.wijz.'!E68="","",'Begr.wijz.'!E68),"00000")</f>
        <v>72223</v>
      </c>
      <c r="E55" s="35" t="str">
        <f>IF('Begr.wijz.'!F68&lt;&gt;"",'Begr.wijz.'!F68,"")</f>
        <v>I</v>
      </c>
      <c r="F55" s="35" t="str">
        <f t="shared" si="0"/>
        <v>J</v>
      </c>
      <c r="G55" s="37">
        <f>IF(B55&lt;&gt;"",ROUND('Begr.wijz.'!L68+'Begr.wijz.'!Q68,0),"")</f>
        <v>-57100</v>
      </c>
      <c r="H55" s="37"/>
      <c r="I55" s="37">
        <f>IF(B55&lt;&gt;"",ROUND('Begr.wijz.'!M68+'Begr.wijz.'!R68,0),"")</f>
        <v>-57100</v>
      </c>
      <c r="J55" s="37"/>
      <c r="K55" s="37">
        <f>IF(B55&lt;&gt;"",ROUND('Begr.wijz.'!N68+'Begr.wijz.'!S68,0),"")</f>
        <v>-57100</v>
      </c>
      <c r="L55" s="37"/>
      <c r="M55" s="37">
        <f>IF(B55&lt;&gt;"",ROUND('Begr.wijz.'!O68+'Begr.wijz.'!T68,0),"")</f>
        <v>-57100</v>
      </c>
      <c r="N55" s="37"/>
      <c r="O55" s="37">
        <f>IF(B55&lt;&gt;"",ROUND('Begr.wijz.'!P68+'Begr.wijz.'!U68,0),"")</f>
        <v>-57100</v>
      </c>
      <c r="P55" s="37"/>
      <c r="Q55" s="36" t="str">
        <f>IF(B55="","",IF('Begr.wijz.'!J68="", "",'Begr.wijz.'!J68))</f>
        <v>MJOP 2025-2036 BWN 2025-1047</v>
      </c>
      <c r="R55" s="36" t="str">
        <f>IF(B55="","",IF('Begr.wijz.'!K68&lt;&gt;"","J",""))</f>
        <v/>
      </c>
    </row>
    <row r="56" spans="1:18" x14ac:dyDescent="0.25">
      <c r="A56" s="35">
        <f>IF('Begr.wijz.'!B69&lt;&gt;0,('Begr.wijz.'!$E$3),"")</f>
        <v>10</v>
      </c>
      <c r="B56" s="35">
        <f>IF('Begr.wijz.'!B69&lt;&gt;0,('Begr.wijz.'!B69),"")</f>
        <v>65201</v>
      </c>
      <c r="C56" s="35" t="str">
        <f>IF('Begr.wijz.'!V69=0,"",'Begr.wijz.'!V69)</f>
        <v/>
      </c>
      <c r="D56" s="35" t="str">
        <f>TEXT(IF('Begr.wijz.'!E69="","",'Begr.wijz.'!E69),"00000")</f>
        <v>72224</v>
      </c>
      <c r="E56" s="35" t="str">
        <f>IF('Begr.wijz.'!F69&lt;&gt;"",'Begr.wijz.'!F69,"")</f>
        <v>U</v>
      </c>
      <c r="F56" s="35" t="str">
        <f t="shared" si="0"/>
        <v>J</v>
      </c>
      <c r="G56" s="37">
        <f>IF(B56&lt;&gt;"",ROUND('Begr.wijz.'!L69+'Begr.wijz.'!Q69,0),"")</f>
        <v>-67800</v>
      </c>
      <c r="H56" s="37"/>
      <c r="I56" s="37">
        <f>IF(B56&lt;&gt;"",ROUND('Begr.wijz.'!M69+'Begr.wijz.'!R69,0),"")</f>
        <v>-67800</v>
      </c>
      <c r="J56" s="37"/>
      <c r="K56" s="37">
        <f>IF(B56&lt;&gt;"",ROUND('Begr.wijz.'!N69+'Begr.wijz.'!S69,0),"")</f>
        <v>-67800</v>
      </c>
      <c r="L56" s="37"/>
      <c r="M56" s="37">
        <f>IF(B56&lt;&gt;"",ROUND('Begr.wijz.'!O69+'Begr.wijz.'!T69,0),"")</f>
        <v>-67800</v>
      </c>
      <c r="N56" s="37"/>
      <c r="O56" s="37">
        <f>IF(B56&lt;&gt;"",ROUND('Begr.wijz.'!P69+'Begr.wijz.'!U69,0),"")</f>
        <v>-67800</v>
      </c>
      <c r="P56" s="37"/>
      <c r="Q56" s="36" t="str">
        <f>IF(B56="","",IF('Begr.wijz.'!J69="", "",'Begr.wijz.'!J69))</f>
        <v>MJOP 2025-2036 BWN 2025-1047</v>
      </c>
      <c r="R56" s="36" t="str">
        <f>IF(B56="","",IF('Begr.wijz.'!K69&lt;&gt;"","J",""))</f>
        <v/>
      </c>
    </row>
    <row r="57" spans="1:18" x14ac:dyDescent="0.25">
      <c r="A57" s="35">
        <f>IF('Begr.wijz.'!B70&lt;&gt;0,('Begr.wijz.'!$E$3),"")</f>
        <v>10</v>
      </c>
      <c r="B57" s="35">
        <f>IF('Begr.wijz.'!B70&lt;&gt;0,('Begr.wijz.'!B70),"")</f>
        <v>99224</v>
      </c>
      <c r="C57" s="35" t="str">
        <f>IF('Begr.wijz.'!V70=0,"",'Begr.wijz.'!V70)</f>
        <v/>
      </c>
      <c r="D57" s="35" t="str">
        <f>TEXT(IF('Begr.wijz.'!E70="","",'Begr.wijz.'!E70),"00000")</f>
        <v>72224</v>
      </c>
      <c r="E57" s="35" t="str">
        <f>IF('Begr.wijz.'!F70&lt;&gt;"",'Begr.wijz.'!F70,"")</f>
        <v>I</v>
      </c>
      <c r="F57" s="35" t="str">
        <f t="shared" si="0"/>
        <v>J</v>
      </c>
      <c r="G57" s="37">
        <f>IF(B57&lt;&gt;"",ROUND('Begr.wijz.'!L70+'Begr.wijz.'!Q70,0),"")</f>
        <v>-67800</v>
      </c>
      <c r="H57" s="37"/>
      <c r="I57" s="37">
        <f>IF(B57&lt;&gt;"",ROUND('Begr.wijz.'!M70+'Begr.wijz.'!R70,0),"")</f>
        <v>-67800</v>
      </c>
      <c r="J57" s="37"/>
      <c r="K57" s="37">
        <f>IF(B57&lt;&gt;"",ROUND('Begr.wijz.'!N70+'Begr.wijz.'!S70,0),"")</f>
        <v>-67800</v>
      </c>
      <c r="L57" s="37"/>
      <c r="M57" s="37">
        <f>IF(B57&lt;&gt;"",ROUND('Begr.wijz.'!O70+'Begr.wijz.'!T70,0),"")</f>
        <v>-67800</v>
      </c>
      <c r="N57" s="37"/>
      <c r="O57" s="37">
        <f>IF(B57&lt;&gt;"",ROUND('Begr.wijz.'!P70+'Begr.wijz.'!U70,0),"")</f>
        <v>-67800</v>
      </c>
      <c r="P57" s="37"/>
      <c r="Q57" s="36" t="str">
        <f>IF(B57="","",IF('Begr.wijz.'!J70="", "",'Begr.wijz.'!J70))</f>
        <v>MJOP 2025-2036 BWN 2025-1047</v>
      </c>
      <c r="R57" s="36" t="str">
        <f>IF(B57="","",IF('Begr.wijz.'!K70&lt;&gt;"","J",""))</f>
        <v/>
      </c>
    </row>
    <row r="58" spans="1:18" x14ac:dyDescent="0.25">
      <c r="A58" s="35">
        <f>IF('Begr.wijz.'!B71&lt;&gt;0,('Begr.wijz.'!$E$3),"")</f>
        <v>10</v>
      </c>
      <c r="B58" s="35">
        <f>IF('Begr.wijz.'!B71&lt;&gt;0,('Begr.wijz.'!B71),"")</f>
        <v>65201</v>
      </c>
      <c r="C58" s="35" t="str">
        <f>IF('Begr.wijz.'!V71=0,"",'Begr.wijz.'!V71)</f>
        <v/>
      </c>
      <c r="D58" s="35" t="str">
        <f>TEXT(IF('Begr.wijz.'!E71="","",'Begr.wijz.'!E71),"00000")</f>
        <v>72225</v>
      </c>
      <c r="E58" s="35" t="str">
        <f>IF('Begr.wijz.'!F71&lt;&gt;"",'Begr.wijz.'!F71,"")</f>
        <v>U</v>
      </c>
      <c r="F58" s="35" t="str">
        <f t="shared" si="0"/>
        <v>J</v>
      </c>
      <c r="G58" s="37">
        <f>IF(B58&lt;&gt;"",ROUND('Begr.wijz.'!L71+'Begr.wijz.'!Q71,0),"")</f>
        <v>-37200</v>
      </c>
      <c r="H58" s="37"/>
      <c r="I58" s="37">
        <f>IF(B58&lt;&gt;"",ROUND('Begr.wijz.'!M71+'Begr.wijz.'!R71,0),"")</f>
        <v>-37200</v>
      </c>
      <c r="J58" s="37"/>
      <c r="K58" s="37">
        <f>IF(B58&lt;&gt;"",ROUND('Begr.wijz.'!N71+'Begr.wijz.'!S71,0),"")</f>
        <v>-37200</v>
      </c>
      <c r="L58" s="37"/>
      <c r="M58" s="37">
        <f>IF(B58&lt;&gt;"",ROUND('Begr.wijz.'!O71+'Begr.wijz.'!T71,0),"")</f>
        <v>-37200</v>
      </c>
      <c r="N58" s="37"/>
      <c r="O58" s="37">
        <f>IF(B58&lt;&gt;"",ROUND('Begr.wijz.'!P71+'Begr.wijz.'!U71,0),"")</f>
        <v>-37200</v>
      </c>
      <c r="P58" s="37"/>
      <c r="Q58" s="36" t="str">
        <f>IF(B58="","",IF('Begr.wijz.'!J71="", "",'Begr.wijz.'!J71))</f>
        <v>MJOP 2025-2036 BWN 2025-1047</v>
      </c>
      <c r="R58" s="36" t="str">
        <f>IF(B58="","",IF('Begr.wijz.'!K71&lt;&gt;"","J",""))</f>
        <v/>
      </c>
    </row>
    <row r="59" spans="1:18" x14ac:dyDescent="0.25">
      <c r="A59" s="35">
        <f>IF('Begr.wijz.'!B72&lt;&gt;0,('Begr.wijz.'!$E$3),"")</f>
        <v>10</v>
      </c>
      <c r="B59" s="35">
        <f>IF('Begr.wijz.'!B72&lt;&gt;0,('Begr.wijz.'!B72),"")</f>
        <v>99225</v>
      </c>
      <c r="C59" s="35" t="str">
        <f>IF('Begr.wijz.'!V72=0,"",'Begr.wijz.'!V72)</f>
        <v/>
      </c>
      <c r="D59" s="35" t="str">
        <f>TEXT(IF('Begr.wijz.'!E72="","",'Begr.wijz.'!E72),"00000")</f>
        <v>72225</v>
      </c>
      <c r="E59" s="35" t="str">
        <f>IF('Begr.wijz.'!F72&lt;&gt;"",'Begr.wijz.'!F72,"")</f>
        <v>I</v>
      </c>
      <c r="F59" s="35" t="str">
        <f t="shared" si="0"/>
        <v>J</v>
      </c>
      <c r="G59" s="37">
        <f>IF(B59&lt;&gt;"",ROUND('Begr.wijz.'!L72+'Begr.wijz.'!Q72,0),"")</f>
        <v>-37200</v>
      </c>
      <c r="H59" s="37"/>
      <c r="I59" s="37">
        <f>IF(B59&lt;&gt;"",ROUND('Begr.wijz.'!M72+'Begr.wijz.'!R72,0),"")</f>
        <v>-37200</v>
      </c>
      <c r="J59" s="37"/>
      <c r="K59" s="37">
        <f>IF(B59&lt;&gt;"",ROUND('Begr.wijz.'!N72+'Begr.wijz.'!S72,0),"")</f>
        <v>-37200</v>
      </c>
      <c r="L59" s="37"/>
      <c r="M59" s="37">
        <f>IF(B59&lt;&gt;"",ROUND('Begr.wijz.'!O72+'Begr.wijz.'!T72,0),"")</f>
        <v>-37200</v>
      </c>
      <c r="N59" s="37"/>
      <c r="O59" s="37">
        <f>IF(B59&lt;&gt;"",ROUND('Begr.wijz.'!P72+'Begr.wijz.'!U72,0),"")</f>
        <v>-37200</v>
      </c>
      <c r="P59" s="37"/>
      <c r="Q59" s="36" t="str">
        <f>IF(B59="","",IF('Begr.wijz.'!J72="", "",'Begr.wijz.'!J72))</f>
        <v>MJOP 2025-2036 BWN 2025-1047</v>
      </c>
      <c r="R59" s="36" t="str">
        <f>IF(B59="","",IF('Begr.wijz.'!K72&lt;&gt;"","J",""))</f>
        <v/>
      </c>
    </row>
    <row r="60" spans="1:18" x14ac:dyDescent="0.25">
      <c r="A60" s="35">
        <f>IF('Begr.wijz.'!B73&lt;&gt;0,('Begr.wijz.'!$E$3),"")</f>
        <v>10</v>
      </c>
      <c r="B60" s="35">
        <f>IF('Begr.wijz.'!B73&lt;&gt;0,('Begr.wijz.'!B73),"")</f>
        <v>65701</v>
      </c>
      <c r="C60" s="35" t="str">
        <f>IF('Begr.wijz.'!V73=0,"",'Begr.wijz.'!V73)</f>
        <v/>
      </c>
      <c r="D60" s="35" t="str">
        <f>TEXT(IF('Begr.wijz.'!E73="","",'Begr.wijz.'!E73),"00000")</f>
        <v>72226</v>
      </c>
      <c r="E60" s="35" t="str">
        <f>IF('Begr.wijz.'!F73&lt;&gt;"",'Begr.wijz.'!F73,"")</f>
        <v>U</v>
      </c>
      <c r="F60" s="35" t="str">
        <f t="shared" si="0"/>
        <v>J</v>
      </c>
      <c r="G60" s="37">
        <f>IF(B60&lt;&gt;"",ROUND('Begr.wijz.'!L73+'Begr.wijz.'!Q73,0),"")</f>
        <v>-85000</v>
      </c>
      <c r="H60" s="37"/>
      <c r="I60" s="37">
        <f>IF(B60&lt;&gt;"",ROUND('Begr.wijz.'!M73+'Begr.wijz.'!R73,0),"")</f>
        <v>-85000</v>
      </c>
      <c r="J60" s="37"/>
      <c r="K60" s="37">
        <f>IF(B60&lt;&gt;"",ROUND('Begr.wijz.'!N73+'Begr.wijz.'!S73,0),"")</f>
        <v>-85000</v>
      </c>
      <c r="L60" s="37"/>
      <c r="M60" s="37">
        <f>IF(B60&lt;&gt;"",ROUND('Begr.wijz.'!O73+'Begr.wijz.'!T73,0),"")</f>
        <v>-85000</v>
      </c>
      <c r="N60" s="37"/>
      <c r="O60" s="37">
        <f>IF(B60&lt;&gt;"",ROUND('Begr.wijz.'!P73+'Begr.wijz.'!U73,0),"")</f>
        <v>-85000</v>
      </c>
      <c r="P60" s="37"/>
      <c r="Q60" s="36" t="str">
        <f>IF(B60="","",IF('Begr.wijz.'!J73="", "",'Begr.wijz.'!J73))</f>
        <v>MJOP 2025-2036 BWN 2025-1047</v>
      </c>
      <c r="R60" s="36" t="str">
        <f>IF(B60="","",IF('Begr.wijz.'!K73&lt;&gt;"","J",""))</f>
        <v/>
      </c>
    </row>
    <row r="61" spans="1:18" x14ac:dyDescent="0.25">
      <c r="A61" s="35">
        <f>IF('Begr.wijz.'!B74&lt;&gt;0,('Begr.wijz.'!$E$3),"")</f>
        <v>10</v>
      </c>
      <c r="B61" s="35">
        <f>IF('Begr.wijz.'!B74&lt;&gt;0,('Begr.wijz.'!B74),"")</f>
        <v>99226</v>
      </c>
      <c r="C61" s="35" t="str">
        <f>IF('Begr.wijz.'!V74=0,"",'Begr.wijz.'!V74)</f>
        <v/>
      </c>
      <c r="D61" s="35" t="str">
        <f>TEXT(IF('Begr.wijz.'!E74="","",'Begr.wijz.'!E74),"00000")</f>
        <v>72226</v>
      </c>
      <c r="E61" s="35" t="str">
        <f>IF('Begr.wijz.'!F74&lt;&gt;"",'Begr.wijz.'!F74,"")</f>
        <v>I</v>
      </c>
      <c r="F61" s="35" t="str">
        <f t="shared" si="0"/>
        <v>J</v>
      </c>
      <c r="G61" s="37">
        <f>IF(B61&lt;&gt;"",ROUND('Begr.wijz.'!L74+'Begr.wijz.'!Q74,0),"")</f>
        <v>-85000</v>
      </c>
      <c r="H61" s="37"/>
      <c r="I61" s="37">
        <f>IF(B61&lt;&gt;"",ROUND('Begr.wijz.'!M74+'Begr.wijz.'!R74,0),"")</f>
        <v>-85000</v>
      </c>
      <c r="J61" s="37"/>
      <c r="K61" s="37">
        <f>IF(B61&lt;&gt;"",ROUND('Begr.wijz.'!N74+'Begr.wijz.'!S74,0),"")</f>
        <v>-85000</v>
      </c>
      <c r="L61" s="37"/>
      <c r="M61" s="37">
        <f>IF(B61&lt;&gt;"",ROUND('Begr.wijz.'!O74+'Begr.wijz.'!T74,0),"")</f>
        <v>-85000</v>
      </c>
      <c r="N61" s="37"/>
      <c r="O61" s="37">
        <f>IF(B61&lt;&gt;"",ROUND('Begr.wijz.'!P74+'Begr.wijz.'!U74,0),"")</f>
        <v>-85000</v>
      </c>
      <c r="P61" s="37"/>
      <c r="Q61" s="36" t="str">
        <f>IF(B61="","",IF('Begr.wijz.'!J74="", "",'Begr.wijz.'!J74))</f>
        <v>MJOP 2025-2036 BWN 2025-1047</v>
      </c>
      <c r="R61" s="36" t="str">
        <f>IF(B61="","",IF('Begr.wijz.'!K74&lt;&gt;"","J",""))</f>
        <v/>
      </c>
    </row>
    <row r="62" spans="1:18" x14ac:dyDescent="0.25">
      <c r="A62" s="35">
        <f>IF('Begr.wijz.'!B75&lt;&gt;0,('Begr.wijz.'!$E$3),"")</f>
        <v>10</v>
      </c>
      <c r="B62" s="35">
        <f>IF('Begr.wijz.'!B75&lt;&gt;0,('Begr.wijz.'!B75),"")</f>
        <v>60199</v>
      </c>
      <c r="C62" s="35" t="str">
        <f>IF('Begr.wijz.'!V75=0,"",'Begr.wijz.'!V75)</f>
        <v/>
      </c>
      <c r="D62" s="35" t="str">
        <f>TEXT(IF('Begr.wijz.'!E75="","",'Begr.wijz.'!E75),"00000")</f>
        <v>71101</v>
      </c>
      <c r="E62" s="35" t="str">
        <f>IF('Begr.wijz.'!F75&lt;&gt;"",'Begr.wijz.'!F75,"")</f>
        <v>U</v>
      </c>
      <c r="F62" s="35" t="str">
        <f t="shared" si="0"/>
        <v>J</v>
      </c>
      <c r="G62" s="37">
        <f>IF(B62&lt;&gt;"",ROUND('Begr.wijz.'!L75+'Begr.wijz.'!Q75,0),"")</f>
        <v>550000</v>
      </c>
      <c r="H62" s="37"/>
      <c r="I62" s="37">
        <f>IF(B62&lt;&gt;"",ROUND('Begr.wijz.'!M75+'Begr.wijz.'!R75,0),"")</f>
        <v>550000</v>
      </c>
      <c r="J62" s="37"/>
      <c r="K62" s="37">
        <f>IF(B62&lt;&gt;"",ROUND('Begr.wijz.'!N75+'Begr.wijz.'!S75,0),"")</f>
        <v>550000</v>
      </c>
      <c r="L62" s="37"/>
      <c r="M62" s="37">
        <f>IF(B62&lt;&gt;"",ROUND('Begr.wijz.'!O75+'Begr.wijz.'!T75,0),"")</f>
        <v>550000</v>
      </c>
      <c r="N62" s="37"/>
      <c r="O62" s="37">
        <f>IF(B62&lt;&gt;"",ROUND('Begr.wijz.'!P75+'Begr.wijz.'!U75,0),"")</f>
        <v>550000</v>
      </c>
      <c r="P62" s="37"/>
      <c r="Q62" s="36" t="str">
        <f>IF(B62="","",IF('Begr.wijz.'!J75="", "",'Begr.wijz.'!J75))</f>
        <v>MJOP 2025-2036 BWN 2025-1047</v>
      </c>
      <c r="R62" s="36" t="str">
        <f>IF(B62="","",IF('Begr.wijz.'!K75&lt;&gt;"","J",""))</f>
        <v/>
      </c>
    </row>
    <row r="63" spans="1:18" x14ac:dyDescent="0.25">
      <c r="A63" s="35">
        <f>IF('Begr.wijz.'!B76&lt;&gt;0,('Begr.wijz.'!$E$3),"")</f>
        <v>10</v>
      </c>
      <c r="B63" s="35">
        <f>IF('Begr.wijz.'!B76&lt;&gt;0,('Begr.wijz.'!B76),"")</f>
        <v>99101</v>
      </c>
      <c r="C63" s="35" t="str">
        <f>IF('Begr.wijz.'!V76=0,"",'Begr.wijz.'!V76)</f>
        <v/>
      </c>
      <c r="D63" s="35" t="str">
        <f>TEXT(IF('Begr.wijz.'!E76="","",'Begr.wijz.'!E76),"00000")</f>
        <v>71101</v>
      </c>
      <c r="E63" s="35" t="str">
        <f>IF('Begr.wijz.'!F76&lt;&gt;"",'Begr.wijz.'!F76,"")</f>
        <v>I</v>
      </c>
      <c r="F63" s="35" t="str">
        <f t="shared" si="0"/>
        <v>J</v>
      </c>
      <c r="G63" s="37">
        <f>IF(B63&lt;&gt;"",ROUND('Begr.wijz.'!L76+'Begr.wijz.'!Q76,0),"")</f>
        <v>550000</v>
      </c>
      <c r="H63" s="37"/>
      <c r="I63" s="37">
        <f>IF(B63&lt;&gt;"",ROUND('Begr.wijz.'!M76+'Begr.wijz.'!R76,0),"")</f>
        <v>550000</v>
      </c>
      <c r="J63" s="37"/>
      <c r="K63" s="37">
        <f>IF(B63&lt;&gt;"",ROUND('Begr.wijz.'!N76+'Begr.wijz.'!S76,0),"")</f>
        <v>550000</v>
      </c>
      <c r="L63" s="37"/>
      <c r="M63" s="37">
        <f>IF(B63&lt;&gt;"",ROUND('Begr.wijz.'!O76+'Begr.wijz.'!T76,0),"")</f>
        <v>550000</v>
      </c>
      <c r="N63" s="37"/>
      <c r="O63" s="37">
        <f>IF(B63&lt;&gt;"",ROUND('Begr.wijz.'!P76+'Begr.wijz.'!U76,0),"")</f>
        <v>550000</v>
      </c>
      <c r="P63" s="37"/>
      <c r="Q63" s="36" t="str">
        <f>IF(B63="","",IF('Begr.wijz.'!J76="", "",'Begr.wijz.'!J76))</f>
        <v>MJOP 2025-2036 BWN 2025-1047</v>
      </c>
      <c r="R63" s="36" t="str">
        <f>IF(B63="","",IF('Begr.wijz.'!K76&lt;&gt;"","J",""))</f>
        <v/>
      </c>
    </row>
    <row r="64" spans="1:18" x14ac:dyDescent="0.25">
      <c r="A64" s="35" t="str">
        <f>IF('Begr.wijz.'!B77&lt;&gt;0,('Begr.wijz.'!$E$3),"")</f>
        <v/>
      </c>
      <c r="B64" s="35" t="str">
        <f>IF('Begr.wijz.'!B77&lt;&gt;0,('Begr.wijz.'!B77),"")</f>
        <v/>
      </c>
      <c r="C64" s="35" t="str">
        <f>IF('Begr.wijz.'!V77=0,"",'Begr.wijz.'!V77)</f>
        <v/>
      </c>
      <c r="D64" s="35" t="str">
        <f>TEXT(IF('Begr.wijz.'!E77="","",'Begr.wijz.'!E77),"00000")</f>
        <v/>
      </c>
      <c r="E64" s="35" t="str">
        <f>IF('Begr.wijz.'!F77&lt;&gt;"",'Begr.wijz.'!F77,"")</f>
        <v/>
      </c>
      <c r="F64" s="35" t="str">
        <f t="shared" si="0"/>
        <v/>
      </c>
      <c r="G64" s="37" t="str">
        <f>IF(B64&lt;&gt;"",ROUND('Begr.wijz.'!L77+'Begr.wijz.'!Q77,0),"")</f>
        <v/>
      </c>
      <c r="H64" s="37"/>
      <c r="I64" s="37" t="str">
        <f>IF(B64&lt;&gt;"",ROUND('Begr.wijz.'!M77+'Begr.wijz.'!R77,0),"")</f>
        <v/>
      </c>
      <c r="J64" s="37"/>
      <c r="K64" s="37" t="str">
        <f>IF(B64&lt;&gt;"",ROUND('Begr.wijz.'!N77+'Begr.wijz.'!S77,0),"")</f>
        <v/>
      </c>
      <c r="L64" s="37"/>
      <c r="M64" s="37" t="str">
        <f>IF(B64&lt;&gt;"",ROUND('Begr.wijz.'!O77+'Begr.wijz.'!T77,0),"")</f>
        <v/>
      </c>
      <c r="N64" s="37"/>
      <c r="O64" s="37" t="str">
        <f>IF(B64&lt;&gt;"",ROUND('Begr.wijz.'!P77+'Begr.wijz.'!U77,0),"")</f>
        <v/>
      </c>
      <c r="P64" s="37"/>
      <c r="Q64" s="36" t="str">
        <f>IF(B64="","",IF('Begr.wijz.'!J77="", "",'Begr.wijz.'!J77))</f>
        <v/>
      </c>
      <c r="R64" s="36" t="str">
        <f>IF(B64="","",IF('Begr.wijz.'!K77&lt;&gt;"","J",""))</f>
        <v/>
      </c>
    </row>
    <row r="65" spans="1:18" x14ac:dyDescent="0.25">
      <c r="A65" s="35" t="str">
        <f>IF('Begr.wijz.'!B78&lt;&gt;0,('Begr.wijz.'!$E$3),"")</f>
        <v/>
      </c>
      <c r="B65" s="35" t="str">
        <f>IF('Begr.wijz.'!B78&lt;&gt;0,('Begr.wijz.'!B78),"")</f>
        <v/>
      </c>
      <c r="C65" s="35" t="str">
        <f>IF('Begr.wijz.'!V78=0,"",'Begr.wijz.'!V78)</f>
        <v/>
      </c>
      <c r="D65" s="35" t="str">
        <f>TEXT(IF('Begr.wijz.'!E78="","",'Begr.wijz.'!E78),"00000")</f>
        <v/>
      </c>
      <c r="E65" s="35" t="str">
        <f>IF('Begr.wijz.'!F78&lt;&gt;"",'Begr.wijz.'!F78,"")</f>
        <v/>
      </c>
      <c r="F65" s="35" t="str">
        <f t="shared" si="0"/>
        <v/>
      </c>
      <c r="G65" s="37" t="str">
        <f>IF(B65&lt;&gt;"",ROUND('Begr.wijz.'!L78+'Begr.wijz.'!Q78,0),"")</f>
        <v/>
      </c>
      <c r="H65" s="37"/>
      <c r="I65" s="37" t="str">
        <f>IF(B65&lt;&gt;"",ROUND('Begr.wijz.'!M78+'Begr.wijz.'!R78,0),"")</f>
        <v/>
      </c>
      <c r="J65" s="37"/>
      <c r="K65" s="37" t="str">
        <f>IF(B65&lt;&gt;"",ROUND('Begr.wijz.'!N78+'Begr.wijz.'!S78,0),"")</f>
        <v/>
      </c>
      <c r="L65" s="37"/>
      <c r="M65" s="37" t="str">
        <f>IF(B65&lt;&gt;"",ROUND('Begr.wijz.'!O78+'Begr.wijz.'!T78,0),"")</f>
        <v/>
      </c>
      <c r="N65" s="37"/>
      <c r="O65" s="37" t="str">
        <f>IF(B65&lt;&gt;"",ROUND('Begr.wijz.'!P78+'Begr.wijz.'!U78,0),"")</f>
        <v/>
      </c>
      <c r="P65" s="37"/>
      <c r="Q65" s="36" t="str">
        <f>IF(B65="","",IF('Begr.wijz.'!J78="", "",'Begr.wijz.'!J78))</f>
        <v/>
      </c>
      <c r="R65" s="36" t="str">
        <f>IF(B65="","",IF('Begr.wijz.'!K78&lt;&gt;"","J",""))</f>
        <v/>
      </c>
    </row>
    <row r="66" spans="1:18" x14ac:dyDescent="0.25">
      <c r="A66" s="35">
        <f>IF('Begr.wijz.'!B79&lt;&gt;0,('Begr.wijz.'!$E$3),"")</f>
        <v>10</v>
      </c>
      <c r="B66" s="35">
        <f>IF('Begr.wijz.'!B79&lt;&gt;0,('Begr.wijz.'!B79),"")</f>
        <v>60301</v>
      </c>
      <c r="C66" s="35" t="str">
        <f>IF('Begr.wijz.'!V79=0,"",'Begr.wijz.'!V79)</f>
        <v/>
      </c>
      <c r="D66" s="35" t="str">
        <f>TEXT(IF('Begr.wijz.'!E79="","",'Begr.wijz.'!E79),"00000")</f>
        <v>75000</v>
      </c>
      <c r="E66" s="35" t="str">
        <f>IF('Begr.wijz.'!F79&lt;&gt;"",'Begr.wijz.'!F79,"")</f>
        <v>U</v>
      </c>
      <c r="F66" s="35" t="str">
        <f t="shared" si="0"/>
        <v>J</v>
      </c>
      <c r="G66" s="37">
        <f>IF(B66&lt;&gt;"",ROUND('Begr.wijz.'!L79+'Begr.wijz.'!Q79,0),"")</f>
        <v>33041</v>
      </c>
      <c r="H66" s="37"/>
      <c r="I66" s="37">
        <f>IF(B66&lt;&gt;"",ROUND('Begr.wijz.'!M79+'Begr.wijz.'!R79,0),"")</f>
        <v>33041</v>
      </c>
      <c r="J66" s="37"/>
      <c r="K66" s="37">
        <f>IF(B66&lt;&gt;"",ROUND('Begr.wijz.'!N79+'Begr.wijz.'!S79,0),"")</f>
        <v>33041</v>
      </c>
      <c r="L66" s="37"/>
      <c r="M66" s="37">
        <f>IF(B66&lt;&gt;"",ROUND('Begr.wijz.'!O79+'Begr.wijz.'!T79,0),"")</f>
        <v>33041</v>
      </c>
      <c r="N66" s="37"/>
      <c r="O66" s="37">
        <f>IF(B66&lt;&gt;"",ROUND('Begr.wijz.'!P79+'Begr.wijz.'!U79,0),"")</f>
        <v>33041</v>
      </c>
      <c r="P66" s="37"/>
      <c r="Q66" s="36" t="str">
        <f>IF(B66="","",IF('Begr.wijz.'!J79="", "",'Begr.wijz.'!J79))</f>
        <v>MJOP 2025-2036 BWN 2025-1047</v>
      </c>
      <c r="R66" s="36" t="str">
        <f>IF(B66="","",IF('Begr.wijz.'!K79&lt;&gt;"","J",""))</f>
        <v/>
      </c>
    </row>
    <row r="67" spans="1:18" x14ac:dyDescent="0.25">
      <c r="A67" s="35">
        <f>IF('Begr.wijz.'!B80&lt;&gt;0,('Begr.wijz.'!$E$3),"")</f>
        <v>10</v>
      </c>
      <c r="B67" s="35">
        <f>IF('Begr.wijz.'!B80&lt;&gt;0,('Begr.wijz.'!B80),"")</f>
        <v>62101</v>
      </c>
      <c r="C67" s="35" t="str">
        <f>IF('Begr.wijz.'!V80=0,"",'Begr.wijz.'!V80)</f>
        <v/>
      </c>
      <c r="D67" s="35" t="str">
        <f>TEXT(IF('Begr.wijz.'!E80="","",'Begr.wijz.'!E80),"00000")</f>
        <v>75000</v>
      </c>
      <c r="E67" s="35" t="str">
        <f>IF('Begr.wijz.'!F80&lt;&gt;"",'Begr.wijz.'!F80,"")</f>
        <v>U</v>
      </c>
      <c r="F67" s="35" t="str">
        <f t="shared" ref="F67:F130" si="1">IF(B67&lt;&gt;"","J","")</f>
        <v>J</v>
      </c>
      <c r="G67" s="37">
        <f>IF(B67&lt;&gt;"",ROUND('Begr.wijz.'!L80+'Begr.wijz.'!Q80,0),"")</f>
        <v>123613</v>
      </c>
      <c r="H67" s="37"/>
      <c r="I67" s="37">
        <f>IF(B67&lt;&gt;"",ROUND('Begr.wijz.'!M80+'Begr.wijz.'!R80,0),"")</f>
        <v>123613</v>
      </c>
      <c r="J67" s="37"/>
      <c r="K67" s="37">
        <f>IF(B67&lt;&gt;"",ROUND('Begr.wijz.'!N80+'Begr.wijz.'!S80,0),"")</f>
        <v>123613</v>
      </c>
      <c r="L67" s="37"/>
      <c r="M67" s="37">
        <f>IF(B67&lt;&gt;"",ROUND('Begr.wijz.'!O80+'Begr.wijz.'!T80,0),"")</f>
        <v>123613</v>
      </c>
      <c r="N67" s="37"/>
      <c r="O67" s="37">
        <f>IF(B67&lt;&gt;"",ROUND('Begr.wijz.'!P80+'Begr.wijz.'!U80,0),"")</f>
        <v>123613</v>
      </c>
      <c r="P67" s="37"/>
      <c r="Q67" s="36" t="str">
        <f>IF(B67="","",IF('Begr.wijz.'!J80="", "",'Begr.wijz.'!J80))</f>
        <v>MJOP 2025-2036 BWN 2025-1047</v>
      </c>
      <c r="R67" s="36" t="str">
        <f>IF(B67="","",IF('Begr.wijz.'!K80&lt;&gt;"","J",""))</f>
        <v/>
      </c>
    </row>
    <row r="68" spans="1:18" x14ac:dyDescent="0.25">
      <c r="A68" s="35">
        <f>IF('Begr.wijz.'!B81&lt;&gt;0,('Begr.wijz.'!$E$3),"")</f>
        <v>10</v>
      </c>
      <c r="B68" s="35">
        <f>IF('Begr.wijz.'!B81&lt;&gt;0,('Begr.wijz.'!B81),"")</f>
        <v>62108</v>
      </c>
      <c r="C68" s="35" t="str">
        <f>IF('Begr.wijz.'!V81=0,"",'Begr.wijz.'!V81)</f>
        <v/>
      </c>
      <c r="D68" s="35" t="str">
        <f>TEXT(IF('Begr.wijz.'!E81="","",'Begr.wijz.'!E81),"00000")</f>
        <v>75000</v>
      </c>
      <c r="E68" s="35" t="str">
        <f>IF('Begr.wijz.'!F81&lt;&gt;"",'Begr.wijz.'!F81,"")</f>
        <v>U</v>
      </c>
      <c r="F68" s="35" t="str">
        <f t="shared" si="1"/>
        <v>J</v>
      </c>
      <c r="G68" s="37">
        <f>IF(B68&lt;&gt;"",ROUND('Begr.wijz.'!L81+'Begr.wijz.'!Q81,0),"")</f>
        <v>6900</v>
      </c>
      <c r="H68" s="37"/>
      <c r="I68" s="37">
        <f>IF(B68&lt;&gt;"",ROUND('Begr.wijz.'!M81+'Begr.wijz.'!R81,0),"")</f>
        <v>6900</v>
      </c>
      <c r="J68" s="37"/>
      <c r="K68" s="37">
        <f>IF(B68&lt;&gt;"",ROUND('Begr.wijz.'!N81+'Begr.wijz.'!S81,0),"")</f>
        <v>6900</v>
      </c>
      <c r="L68" s="37"/>
      <c r="M68" s="37">
        <f>IF(B68&lt;&gt;"",ROUND('Begr.wijz.'!O81+'Begr.wijz.'!T81,0),"")</f>
        <v>6900</v>
      </c>
      <c r="N68" s="37"/>
      <c r="O68" s="37">
        <f>IF(B68&lt;&gt;"",ROUND('Begr.wijz.'!P81+'Begr.wijz.'!U81,0),"")</f>
        <v>6900</v>
      </c>
      <c r="P68" s="37"/>
      <c r="Q68" s="36" t="str">
        <f>IF(B68="","",IF('Begr.wijz.'!J81="", "",'Begr.wijz.'!J81))</f>
        <v>MJOP 2025-2036 BWN 2025-1047</v>
      </c>
      <c r="R68" s="36" t="str">
        <f>IF(B68="","",IF('Begr.wijz.'!K81&lt;&gt;"","J",""))</f>
        <v/>
      </c>
    </row>
    <row r="69" spans="1:18" x14ac:dyDescent="0.25">
      <c r="A69" s="35">
        <f>IF('Begr.wijz.'!B82&lt;&gt;0,('Begr.wijz.'!$E$3),"")</f>
        <v>10</v>
      </c>
      <c r="B69" s="35">
        <f>IF('Begr.wijz.'!B82&lt;&gt;0,('Begr.wijz.'!B82),"")</f>
        <v>65201</v>
      </c>
      <c r="C69" s="35" t="str">
        <f>IF('Begr.wijz.'!V82=0,"",'Begr.wijz.'!V82)</f>
        <v/>
      </c>
      <c r="D69" s="35" t="str">
        <f>TEXT(IF('Begr.wijz.'!E82="","",'Begr.wijz.'!E82),"00000")</f>
        <v>75000</v>
      </c>
      <c r="E69" s="35" t="str">
        <f>IF('Begr.wijz.'!F82&lt;&gt;"",'Begr.wijz.'!F82,"")</f>
        <v>U</v>
      </c>
      <c r="F69" s="35" t="str">
        <f t="shared" si="1"/>
        <v>J</v>
      </c>
      <c r="G69" s="37">
        <f>IF(B69&lt;&gt;"",ROUND('Begr.wijz.'!L82+'Begr.wijz.'!Q82,0),"")</f>
        <v>13265</v>
      </c>
      <c r="H69" s="37"/>
      <c r="I69" s="37">
        <f>IF(B69&lt;&gt;"",ROUND('Begr.wijz.'!M82+'Begr.wijz.'!R82,0),"")</f>
        <v>13265</v>
      </c>
      <c r="J69" s="37"/>
      <c r="K69" s="37">
        <f>IF(B69&lt;&gt;"",ROUND('Begr.wijz.'!N82+'Begr.wijz.'!S82,0),"")</f>
        <v>13265</v>
      </c>
      <c r="L69" s="37"/>
      <c r="M69" s="37">
        <f>IF(B69&lt;&gt;"",ROUND('Begr.wijz.'!O82+'Begr.wijz.'!T82,0),"")</f>
        <v>13265</v>
      </c>
      <c r="N69" s="37"/>
      <c r="O69" s="37">
        <f>IF(B69&lt;&gt;"",ROUND('Begr.wijz.'!P82+'Begr.wijz.'!U82,0),"")</f>
        <v>13265</v>
      </c>
      <c r="P69" s="37"/>
      <c r="Q69" s="36" t="str">
        <f>IF(B69="","",IF('Begr.wijz.'!J82="", "",'Begr.wijz.'!J82))</f>
        <v>MJOP 2025-2036 BWN 2025-1047</v>
      </c>
      <c r="R69" s="36" t="str">
        <f>IF(B69="","",IF('Begr.wijz.'!K82&lt;&gt;"","J",""))</f>
        <v/>
      </c>
    </row>
    <row r="70" spans="1:18" x14ac:dyDescent="0.25">
      <c r="A70" s="35">
        <f>IF('Begr.wijz.'!B83&lt;&gt;0,('Begr.wijz.'!$E$3),"")</f>
        <v>10</v>
      </c>
      <c r="B70" s="35">
        <f>IF('Begr.wijz.'!B83&lt;&gt;0,('Begr.wijz.'!B83),"")</f>
        <v>65701</v>
      </c>
      <c r="C70" s="35" t="str">
        <f>IF('Begr.wijz.'!V83=0,"",'Begr.wijz.'!V83)</f>
        <v/>
      </c>
      <c r="D70" s="35" t="str">
        <f>TEXT(IF('Begr.wijz.'!E83="","",'Begr.wijz.'!E83),"00000")</f>
        <v>75000</v>
      </c>
      <c r="E70" s="35" t="str">
        <f>IF('Begr.wijz.'!F83&lt;&gt;"",'Begr.wijz.'!F83,"")</f>
        <v>U</v>
      </c>
      <c r="F70" s="35" t="str">
        <f t="shared" si="1"/>
        <v>J</v>
      </c>
      <c r="G70" s="37">
        <f>IF(B70&lt;&gt;"",ROUND('Begr.wijz.'!L83+'Begr.wijz.'!Q83,0),"")</f>
        <v>7240</v>
      </c>
      <c r="H70" s="37"/>
      <c r="I70" s="37">
        <f>IF(B70&lt;&gt;"",ROUND('Begr.wijz.'!M83+'Begr.wijz.'!R83,0),"")</f>
        <v>7240</v>
      </c>
      <c r="J70" s="37"/>
      <c r="K70" s="37">
        <f>IF(B70&lt;&gt;"",ROUND('Begr.wijz.'!N83+'Begr.wijz.'!S83,0),"")</f>
        <v>7240</v>
      </c>
      <c r="L70" s="37"/>
      <c r="M70" s="37">
        <f>IF(B70&lt;&gt;"",ROUND('Begr.wijz.'!O83+'Begr.wijz.'!T83,0),"")</f>
        <v>7240</v>
      </c>
      <c r="N70" s="37"/>
      <c r="O70" s="37">
        <f>IF(B70&lt;&gt;"",ROUND('Begr.wijz.'!P83+'Begr.wijz.'!U83,0),"")</f>
        <v>7240</v>
      </c>
      <c r="P70" s="37"/>
      <c r="Q70" s="36" t="str">
        <f>IF(B70="","",IF('Begr.wijz.'!J83="", "",'Begr.wijz.'!J83))</f>
        <v>MJOP 2025-2036 BWN 2025-1047</v>
      </c>
      <c r="R70" s="36" t="str">
        <f>IF(B70="","",IF('Begr.wijz.'!K83&lt;&gt;"","J",""))</f>
        <v/>
      </c>
    </row>
    <row r="71" spans="1:18" x14ac:dyDescent="0.25">
      <c r="A71" s="35">
        <f>IF('Begr.wijz.'!B84&lt;&gt;0,('Begr.wijz.'!$E$3),"")</f>
        <v>10</v>
      </c>
      <c r="B71" s="35">
        <f>IF('Begr.wijz.'!B84&lt;&gt;0,('Begr.wijz.'!B84),"")</f>
        <v>65713</v>
      </c>
      <c r="C71" s="35" t="str">
        <f>IF('Begr.wijz.'!V84=0,"",'Begr.wijz.'!V84)</f>
        <v/>
      </c>
      <c r="D71" s="35" t="str">
        <f>TEXT(IF('Begr.wijz.'!E84="","",'Begr.wijz.'!E84),"00000")</f>
        <v>75000</v>
      </c>
      <c r="E71" s="35" t="str">
        <f>IF('Begr.wijz.'!F84&lt;&gt;"",'Begr.wijz.'!F84,"")</f>
        <v>U</v>
      </c>
      <c r="F71" s="35" t="str">
        <f t="shared" si="1"/>
        <v>J</v>
      </c>
      <c r="G71" s="37">
        <f>IF(B71&lt;&gt;"",ROUND('Begr.wijz.'!L84+'Begr.wijz.'!Q84,0),"")</f>
        <v>19922</v>
      </c>
      <c r="H71" s="37"/>
      <c r="I71" s="37">
        <f>IF(B71&lt;&gt;"",ROUND('Begr.wijz.'!M84+'Begr.wijz.'!R84,0),"")</f>
        <v>19922</v>
      </c>
      <c r="J71" s="37"/>
      <c r="K71" s="37">
        <f>IF(B71&lt;&gt;"",ROUND('Begr.wijz.'!N84+'Begr.wijz.'!S84,0),"")</f>
        <v>19922</v>
      </c>
      <c r="L71" s="37"/>
      <c r="M71" s="37">
        <f>IF(B71&lt;&gt;"",ROUND('Begr.wijz.'!O84+'Begr.wijz.'!T84,0),"")</f>
        <v>19922</v>
      </c>
      <c r="N71" s="37"/>
      <c r="O71" s="37">
        <f>IF(B71&lt;&gt;"",ROUND('Begr.wijz.'!P84+'Begr.wijz.'!U84,0),"")</f>
        <v>19922</v>
      </c>
      <c r="P71" s="37"/>
      <c r="Q71" s="36" t="str">
        <f>IF(B71="","",IF('Begr.wijz.'!J84="", "",'Begr.wijz.'!J84))</f>
        <v>MJOP 2025-2036 BWN 2025-1047</v>
      </c>
      <c r="R71" s="36" t="str">
        <f>IF(B71="","",IF('Begr.wijz.'!K84&lt;&gt;"","J",""))</f>
        <v/>
      </c>
    </row>
    <row r="72" spans="1:18" x14ac:dyDescent="0.25">
      <c r="A72" s="35">
        <f>IF('Begr.wijz.'!B85&lt;&gt;0,('Begr.wijz.'!$E$3),"")</f>
        <v>10</v>
      </c>
      <c r="B72" s="35">
        <f>IF('Begr.wijz.'!B85&lt;&gt;0,('Begr.wijz.'!B85),"")</f>
        <v>60401</v>
      </c>
      <c r="C72" s="35" t="str">
        <f>IF('Begr.wijz.'!V85=0,"",'Begr.wijz.'!V85)</f>
        <v/>
      </c>
      <c r="D72" s="35" t="str">
        <f>TEXT(IF('Begr.wijz.'!E85="","",'Begr.wijz.'!E85),"00000")</f>
        <v>75000</v>
      </c>
      <c r="E72" s="35" t="str">
        <f>IF('Begr.wijz.'!F85&lt;&gt;"",'Begr.wijz.'!F85,"")</f>
        <v>U</v>
      </c>
      <c r="F72" s="35" t="str">
        <f t="shared" si="1"/>
        <v>J</v>
      </c>
      <c r="G72" s="37">
        <f>IF(B72&lt;&gt;"",ROUND('Begr.wijz.'!L85+'Begr.wijz.'!Q85,0),"")</f>
        <v>214180</v>
      </c>
      <c r="H72" s="37"/>
      <c r="I72" s="37">
        <f>IF(B72&lt;&gt;"",ROUND('Begr.wijz.'!M85+'Begr.wijz.'!R85,0),"")</f>
        <v>214180</v>
      </c>
      <c r="J72" s="37"/>
      <c r="K72" s="37">
        <f>IF(B72&lt;&gt;"",ROUND('Begr.wijz.'!N85+'Begr.wijz.'!S85,0),"")</f>
        <v>214180</v>
      </c>
      <c r="L72" s="37"/>
      <c r="M72" s="37">
        <f>IF(B72&lt;&gt;"",ROUND('Begr.wijz.'!O85+'Begr.wijz.'!T85,0),"")</f>
        <v>214180</v>
      </c>
      <c r="N72" s="37"/>
      <c r="O72" s="37">
        <f>IF(B72&lt;&gt;"",ROUND('Begr.wijz.'!P85+'Begr.wijz.'!U85,0),"")</f>
        <v>214180</v>
      </c>
      <c r="P72" s="37"/>
      <c r="Q72" s="36" t="str">
        <f>IF(B72="","",IF('Begr.wijz.'!J85="", "",'Begr.wijz.'!J85))</f>
        <v>MJOP 2025-2036 BWN 2025-1047</v>
      </c>
      <c r="R72" s="36" t="str">
        <f>IF(B72="","",IF('Begr.wijz.'!K85&lt;&gt;"","J",""))</f>
        <v/>
      </c>
    </row>
    <row r="73" spans="1:18" x14ac:dyDescent="0.25">
      <c r="A73" s="35">
        <f>IF('Begr.wijz.'!B86&lt;&gt;0,('Begr.wijz.'!$E$3),"")</f>
        <v>10</v>
      </c>
      <c r="B73" s="35">
        <f>IF('Begr.wijz.'!B86&lt;&gt;0,('Begr.wijz.'!B86),"")</f>
        <v>7722101</v>
      </c>
      <c r="C73" s="35" t="str">
        <f>IF('Begr.wijz.'!V86=0,"",'Begr.wijz.'!V86)</f>
        <v/>
      </c>
      <c r="D73" s="35" t="str">
        <f>TEXT(IF('Begr.wijz.'!E86="","",'Begr.wijz.'!E86),"00000")</f>
        <v>75000</v>
      </c>
      <c r="E73" s="35" t="str">
        <f>IF('Begr.wijz.'!F86&lt;&gt;"",'Begr.wijz.'!F86,"")</f>
        <v>U</v>
      </c>
      <c r="F73" s="35" t="str">
        <f t="shared" si="1"/>
        <v>J</v>
      </c>
      <c r="G73" s="37">
        <f>IF(B73&lt;&gt;"",ROUND('Begr.wijz.'!L86+'Begr.wijz.'!Q86,0),"")</f>
        <v>-418161</v>
      </c>
      <c r="H73" s="37"/>
      <c r="I73" s="37">
        <f>IF(B73&lt;&gt;"",ROUND('Begr.wijz.'!M86+'Begr.wijz.'!R86,0),"")</f>
        <v>-418161</v>
      </c>
      <c r="J73" s="37"/>
      <c r="K73" s="37">
        <f>IF(B73&lt;&gt;"",ROUND('Begr.wijz.'!N86+'Begr.wijz.'!S86,0),"")</f>
        <v>-418161</v>
      </c>
      <c r="L73" s="37"/>
      <c r="M73" s="37">
        <f>IF(B73&lt;&gt;"",ROUND('Begr.wijz.'!O86+'Begr.wijz.'!T86,0),"")</f>
        <v>-418161</v>
      </c>
      <c r="N73" s="37"/>
      <c r="O73" s="37">
        <f>IF(B73&lt;&gt;"",ROUND('Begr.wijz.'!P86+'Begr.wijz.'!U86,0),"")</f>
        <v>-418161</v>
      </c>
      <c r="P73" s="37"/>
      <c r="Q73" s="36" t="str">
        <f>IF(B73="","",IF('Begr.wijz.'!J86="", "",'Begr.wijz.'!J86))</f>
        <v>MJOP 2025-2036 BWN 2025-1047</v>
      </c>
      <c r="R73" s="36" t="str">
        <f>IF(B73="","",IF('Begr.wijz.'!K86&lt;&gt;"","J",""))</f>
        <v/>
      </c>
    </row>
    <row r="74" spans="1:18" x14ac:dyDescent="0.25">
      <c r="A74" s="35">
        <f>IF('Begr.wijz.'!B87&lt;&gt;0,('Begr.wijz.'!$E$3),"")</f>
        <v>10</v>
      </c>
      <c r="B74" s="35">
        <f>IF('Begr.wijz.'!B87&lt;&gt;0,('Begr.wijz.'!B87),"")</f>
        <v>60199</v>
      </c>
      <c r="C74" s="35" t="str">
        <f>IF('Begr.wijz.'!V87=0,"",'Begr.wijz.'!V87)</f>
        <v/>
      </c>
      <c r="D74" s="35" t="str">
        <f>TEXT(IF('Begr.wijz.'!E87="","",'Begr.wijz.'!E87),"00000")</f>
        <v>71101</v>
      </c>
      <c r="E74" s="35" t="str">
        <f>IF('Begr.wijz.'!F87&lt;&gt;"",'Begr.wijz.'!F87,"")</f>
        <v>U</v>
      </c>
      <c r="F74" s="35" t="str">
        <f t="shared" si="1"/>
        <v>J</v>
      </c>
      <c r="G74" s="37">
        <f>IF(B74&lt;&gt;"",ROUND('Begr.wijz.'!L87+'Begr.wijz.'!Q87,0),"")</f>
        <v>-418161</v>
      </c>
      <c r="H74" s="37"/>
      <c r="I74" s="37">
        <f>IF(B74&lt;&gt;"",ROUND('Begr.wijz.'!M87+'Begr.wijz.'!R87,0),"")</f>
        <v>-418161</v>
      </c>
      <c r="J74" s="37"/>
      <c r="K74" s="37">
        <f>IF(B74&lt;&gt;"",ROUND('Begr.wijz.'!N87+'Begr.wijz.'!S87,0),"")</f>
        <v>-418161</v>
      </c>
      <c r="L74" s="37"/>
      <c r="M74" s="37">
        <f>IF(B74&lt;&gt;"",ROUND('Begr.wijz.'!O87+'Begr.wijz.'!T87,0),"")</f>
        <v>-418161</v>
      </c>
      <c r="N74" s="37"/>
      <c r="O74" s="37">
        <f>IF(B74&lt;&gt;"",ROUND('Begr.wijz.'!P87+'Begr.wijz.'!U87,0),"")</f>
        <v>-418161</v>
      </c>
      <c r="P74" s="37"/>
      <c r="Q74" s="36" t="str">
        <f>IF(B74="","",IF('Begr.wijz.'!J87="", "",'Begr.wijz.'!J87))</f>
        <v>MJOP 2025-2036 BWN 2025-1047</v>
      </c>
      <c r="R74" s="36" t="str">
        <f>IF(B74="","",IF('Begr.wijz.'!K87&lt;&gt;"","J",""))</f>
        <v/>
      </c>
    </row>
    <row r="75" spans="1:18" x14ac:dyDescent="0.25">
      <c r="A75" s="35">
        <f>IF('Begr.wijz.'!B88&lt;&gt;0,('Begr.wijz.'!$E$3),"")</f>
        <v>10</v>
      </c>
      <c r="B75" s="35">
        <f>IF('Begr.wijz.'!B88&lt;&gt;0,('Begr.wijz.'!B88),"")</f>
        <v>99101</v>
      </c>
      <c r="C75" s="35" t="str">
        <f>IF('Begr.wijz.'!V88=0,"",'Begr.wijz.'!V88)</f>
        <v/>
      </c>
      <c r="D75" s="35" t="str">
        <f>TEXT(IF('Begr.wijz.'!E88="","",'Begr.wijz.'!E88),"00000")</f>
        <v>71101</v>
      </c>
      <c r="E75" s="35" t="str">
        <f>IF('Begr.wijz.'!F88&lt;&gt;"",'Begr.wijz.'!F88,"")</f>
        <v>I</v>
      </c>
      <c r="F75" s="35" t="str">
        <f t="shared" si="1"/>
        <v>J</v>
      </c>
      <c r="G75" s="37">
        <f>IF(B75&lt;&gt;"",ROUND('Begr.wijz.'!L88+'Begr.wijz.'!Q88,0),"")</f>
        <v>-418161</v>
      </c>
      <c r="H75" s="37"/>
      <c r="I75" s="37">
        <f>IF(B75&lt;&gt;"",ROUND('Begr.wijz.'!M88+'Begr.wijz.'!R88,0),"")</f>
        <v>-418161</v>
      </c>
      <c r="J75" s="37"/>
      <c r="K75" s="37">
        <f>IF(B75&lt;&gt;"",ROUND('Begr.wijz.'!N88+'Begr.wijz.'!S88,0),"")</f>
        <v>-418161</v>
      </c>
      <c r="L75" s="37"/>
      <c r="M75" s="37">
        <f>IF(B75&lt;&gt;"",ROUND('Begr.wijz.'!O88+'Begr.wijz.'!T88,0),"")</f>
        <v>-418161</v>
      </c>
      <c r="N75" s="37"/>
      <c r="O75" s="37">
        <f>IF(B75&lt;&gt;"",ROUND('Begr.wijz.'!P88+'Begr.wijz.'!U88,0),"")</f>
        <v>-418161</v>
      </c>
      <c r="P75" s="37"/>
      <c r="Q75" s="36" t="str">
        <f>IF(B75="","",IF('Begr.wijz.'!J88="", "",'Begr.wijz.'!J88))</f>
        <v>MJOP 2025-2036 BWN 2025-1047</v>
      </c>
      <c r="R75" s="36" t="str">
        <f>IF(B75="","",IF('Begr.wijz.'!K88&lt;&gt;"","J",""))</f>
        <v/>
      </c>
    </row>
    <row r="76" spans="1:18" x14ac:dyDescent="0.25">
      <c r="A76" s="35" t="e">
        <f>IF('Begr.wijz.'!#REF!&lt;&gt;0,('Begr.wijz.'!$E$3),"")</f>
        <v>#REF!</v>
      </c>
      <c r="B76" s="35" t="e">
        <f>IF('Begr.wijz.'!#REF!&lt;&gt;0,('Begr.wijz.'!#REF!),"")</f>
        <v>#REF!</v>
      </c>
      <c r="C76" s="35" t="e">
        <f>IF('Begr.wijz.'!#REF!=0,"",'Begr.wijz.'!#REF!)</f>
        <v>#REF!</v>
      </c>
      <c r="D76" s="35" t="e">
        <f>TEXT(IF('Begr.wijz.'!#REF!="","",'Begr.wijz.'!#REF!),"00000")</f>
        <v>#REF!</v>
      </c>
      <c r="E76" s="35" t="e">
        <f>IF('Begr.wijz.'!#REF!&lt;&gt;"",'Begr.wijz.'!#REF!,"")</f>
        <v>#REF!</v>
      </c>
      <c r="F76" s="35" t="e">
        <f t="shared" si="1"/>
        <v>#REF!</v>
      </c>
      <c r="G76" s="37" t="e">
        <f>IF(B76&lt;&gt;"",ROUND('Begr.wijz.'!#REF!+'Begr.wijz.'!#REF!,0),"")</f>
        <v>#REF!</v>
      </c>
      <c r="H76" s="37"/>
      <c r="I76" s="37" t="e">
        <f>IF(B76&lt;&gt;"",ROUND('Begr.wijz.'!#REF!+'Begr.wijz.'!#REF!,0),"")</f>
        <v>#REF!</v>
      </c>
      <c r="J76" s="37"/>
      <c r="K76" s="37" t="e">
        <f>IF(B76&lt;&gt;"",ROUND('Begr.wijz.'!#REF!+'Begr.wijz.'!#REF!,0),"")</f>
        <v>#REF!</v>
      </c>
      <c r="L76" s="37"/>
      <c r="M76" s="37" t="e">
        <f>IF(B76&lt;&gt;"",ROUND('Begr.wijz.'!#REF!+'Begr.wijz.'!#REF!,0),"")</f>
        <v>#REF!</v>
      </c>
      <c r="N76" s="37"/>
      <c r="O76" s="37" t="e">
        <f>IF(B76&lt;&gt;"",ROUND('Begr.wijz.'!#REF!+'Begr.wijz.'!#REF!,0),"")</f>
        <v>#REF!</v>
      </c>
      <c r="P76" s="37"/>
      <c r="Q76" s="36" t="e">
        <f>IF(B76="","",IF('Begr.wijz.'!#REF!="", "",'Begr.wijz.'!#REF!))</f>
        <v>#REF!</v>
      </c>
      <c r="R76" s="36" t="e">
        <f>IF(B76="","",IF('Begr.wijz.'!#REF!&lt;&gt;"","J",""))</f>
        <v>#REF!</v>
      </c>
    </row>
    <row r="77" spans="1:18" x14ac:dyDescent="0.25">
      <c r="A77" s="35" t="e">
        <f>IF('Begr.wijz.'!#REF!&lt;&gt;0,('Begr.wijz.'!$E$3),"")</f>
        <v>#REF!</v>
      </c>
      <c r="B77" s="35" t="e">
        <f>IF('Begr.wijz.'!#REF!&lt;&gt;0,('Begr.wijz.'!#REF!),"")</f>
        <v>#REF!</v>
      </c>
      <c r="C77" s="35" t="e">
        <f>IF('Begr.wijz.'!#REF!=0,"",'Begr.wijz.'!#REF!)</f>
        <v>#REF!</v>
      </c>
      <c r="D77" s="35" t="e">
        <f>TEXT(IF('Begr.wijz.'!#REF!="","",'Begr.wijz.'!#REF!),"00000")</f>
        <v>#REF!</v>
      </c>
      <c r="E77" s="35" t="e">
        <f>IF('Begr.wijz.'!#REF!&lt;&gt;"",'Begr.wijz.'!#REF!,"")</f>
        <v>#REF!</v>
      </c>
      <c r="F77" s="35" t="e">
        <f t="shared" si="1"/>
        <v>#REF!</v>
      </c>
      <c r="G77" s="37" t="e">
        <f>IF(B77&lt;&gt;"",ROUND('Begr.wijz.'!#REF!+'Begr.wijz.'!#REF!,0),"")</f>
        <v>#REF!</v>
      </c>
      <c r="H77" s="37"/>
      <c r="I77" s="37" t="e">
        <f>IF(B77&lt;&gt;"",ROUND('Begr.wijz.'!#REF!+'Begr.wijz.'!#REF!,0),"")</f>
        <v>#REF!</v>
      </c>
      <c r="J77" s="37"/>
      <c r="K77" s="37" t="e">
        <f>IF(B77&lt;&gt;"",ROUND('Begr.wijz.'!#REF!+'Begr.wijz.'!#REF!,0),"")</f>
        <v>#REF!</v>
      </c>
      <c r="L77" s="37"/>
      <c r="M77" s="37" t="e">
        <f>IF(B77&lt;&gt;"",ROUND('Begr.wijz.'!#REF!+'Begr.wijz.'!#REF!,0),"")</f>
        <v>#REF!</v>
      </c>
      <c r="N77" s="37"/>
      <c r="O77" s="37" t="e">
        <f>IF(B77&lt;&gt;"",ROUND('Begr.wijz.'!#REF!+'Begr.wijz.'!#REF!,0),"")</f>
        <v>#REF!</v>
      </c>
      <c r="P77" s="37"/>
      <c r="Q77" s="36" t="e">
        <f>IF(B77="","",IF('Begr.wijz.'!#REF!="", "",'Begr.wijz.'!#REF!))</f>
        <v>#REF!</v>
      </c>
      <c r="R77" s="36" t="e">
        <f>IF(B77="","",IF('Begr.wijz.'!#REF!&lt;&gt;"","J",""))</f>
        <v>#REF!</v>
      </c>
    </row>
    <row r="78" spans="1:18" x14ac:dyDescent="0.25">
      <c r="A78" s="35">
        <f>IF('Begr.wijz.'!B89&lt;&gt;0,('Begr.wijz.'!$E$3),"")</f>
        <v>10</v>
      </c>
      <c r="B78" s="35">
        <f>IF('Begr.wijz.'!B89&lt;&gt;0,('Begr.wijz.'!B89),"")</f>
        <v>62102</v>
      </c>
      <c r="C78" s="35" t="str">
        <f>IF('Begr.wijz.'!V89=0,"",'Begr.wijz.'!V89)</f>
        <v/>
      </c>
      <c r="D78" s="35" t="str">
        <f>TEXT(IF('Begr.wijz.'!E89="","",'Begr.wijz.'!E89),"00000")</f>
        <v>38007</v>
      </c>
      <c r="E78" s="35" t="str">
        <f>IF('Begr.wijz.'!F89&lt;&gt;"",'Begr.wijz.'!F89,"")</f>
        <v>U</v>
      </c>
      <c r="F78" s="35" t="str">
        <f t="shared" si="1"/>
        <v>J</v>
      </c>
      <c r="G78" s="37">
        <f>IF(B78&lt;&gt;"",ROUND('Begr.wijz.'!L89+'Begr.wijz.'!Q89,0),"")</f>
        <v>131839</v>
      </c>
      <c r="H78" s="37"/>
      <c r="I78" s="37">
        <f>IF(B78&lt;&gt;"",ROUND('Begr.wijz.'!M89+'Begr.wijz.'!R89,0),"")</f>
        <v>131839</v>
      </c>
      <c r="J78" s="37"/>
      <c r="K78" s="37">
        <f>IF(B78&lt;&gt;"",ROUND('Begr.wijz.'!N89+'Begr.wijz.'!S89,0),"")</f>
        <v>131839</v>
      </c>
      <c r="L78" s="37"/>
      <c r="M78" s="37">
        <f>IF(B78&lt;&gt;"",ROUND('Begr.wijz.'!O89+'Begr.wijz.'!T89,0),"")</f>
        <v>131839</v>
      </c>
      <c r="N78" s="37"/>
      <c r="O78" s="37">
        <f>IF(B78&lt;&gt;"",ROUND('Begr.wijz.'!P89+'Begr.wijz.'!U89,0),"")</f>
        <v>131839</v>
      </c>
      <c r="P78" s="37"/>
      <c r="Q78" s="36" t="str">
        <f>IF(B78="","",IF('Begr.wijz.'!J89="", "",'Begr.wijz.'!J89))</f>
        <v>MJOP 2025-2036 BWN 2025-1047</v>
      </c>
      <c r="R78" s="36" t="str">
        <f>IF(B78="","",IF('Begr.wijz.'!K89&lt;&gt;"","J",""))</f>
        <v/>
      </c>
    </row>
    <row r="79" spans="1:18" x14ac:dyDescent="0.25">
      <c r="A79" s="35">
        <f>IF('Begr.wijz.'!B90&lt;&gt;0,('Begr.wijz.'!$E$3),"")</f>
        <v>10</v>
      </c>
      <c r="B79" s="35">
        <f>IF('Begr.wijz.'!B90&lt;&gt;0,('Begr.wijz.'!B90),"")</f>
        <v>60199</v>
      </c>
      <c r="C79" s="35" t="str">
        <f>IF('Begr.wijz.'!V90=0,"",'Begr.wijz.'!V90)</f>
        <v/>
      </c>
      <c r="D79" s="35" t="str">
        <f>TEXT(IF('Begr.wijz.'!E90="","",'Begr.wijz.'!E90),"00000")</f>
        <v>71101</v>
      </c>
      <c r="E79" s="35" t="str">
        <f>IF('Begr.wijz.'!F90&lt;&gt;"",'Begr.wijz.'!F90,"")</f>
        <v>U</v>
      </c>
      <c r="F79" s="35" t="str">
        <f t="shared" si="1"/>
        <v>J</v>
      </c>
      <c r="G79" s="37">
        <f>IF(B79&lt;&gt;"",ROUND('Begr.wijz.'!L90+'Begr.wijz.'!Q90,0),"")</f>
        <v>-131839</v>
      </c>
      <c r="H79" s="37"/>
      <c r="I79" s="37">
        <f>IF(B79&lt;&gt;"",ROUND('Begr.wijz.'!M90+'Begr.wijz.'!R90,0),"")</f>
        <v>-131839</v>
      </c>
      <c r="J79" s="37"/>
      <c r="K79" s="37">
        <f>IF(B79&lt;&gt;"",ROUND('Begr.wijz.'!N90+'Begr.wijz.'!S90,0),"")</f>
        <v>-131839</v>
      </c>
      <c r="L79" s="37"/>
      <c r="M79" s="37">
        <f>IF(B79&lt;&gt;"",ROUND('Begr.wijz.'!O90+'Begr.wijz.'!T90,0),"")</f>
        <v>-131839</v>
      </c>
      <c r="N79" s="37"/>
      <c r="O79" s="37">
        <f>IF(B79&lt;&gt;"",ROUND('Begr.wijz.'!P90+'Begr.wijz.'!U90,0),"")</f>
        <v>-131839</v>
      </c>
      <c r="P79" s="37"/>
      <c r="Q79" s="36" t="str">
        <f>IF(B79="","",IF('Begr.wijz.'!J90="", "",'Begr.wijz.'!J90))</f>
        <v>MJOP 2025-2036 BWN 2025-1047</v>
      </c>
      <c r="R79" s="36" t="str">
        <f>IF(B79="","",IF('Begr.wijz.'!K90&lt;&gt;"","J",""))</f>
        <v/>
      </c>
    </row>
    <row r="80" spans="1:18" x14ac:dyDescent="0.25">
      <c r="A80" s="35">
        <f>IF('Begr.wijz.'!B91&lt;&gt;0,('Begr.wijz.'!$E$3),"")</f>
        <v>10</v>
      </c>
      <c r="B80" s="35">
        <f>IF('Begr.wijz.'!B91&lt;&gt;0,('Begr.wijz.'!B91),"")</f>
        <v>99101</v>
      </c>
      <c r="C80" s="35" t="str">
        <f>IF('Begr.wijz.'!V91=0,"",'Begr.wijz.'!V91)</f>
        <v/>
      </c>
      <c r="D80" s="35" t="str">
        <f>TEXT(IF('Begr.wijz.'!E91="","",'Begr.wijz.'!E91),"00000")</f>
        <v>71101</v>
      </c>
      <c r="E80" s="35" t="str">
        <f>IF('Begr.wijz.'!F91&lt;&gt;"",'Begr.wijz.'!F91,"")</f>
        <v>I</v>
      </c>
      <c r="F80" s="35" t="str">
        <f t="shared" si="1"/>
        <v>J</v>
      </c>
      <c r="G80" s="37">
        <f>IF(B80&lt;&gt;"",ROUND('Begr.wijz.'!L91+'Begr.wijz.'!Q91,0),"")</f>
        <v>-131839</v>
      </c>
      <c r="H80" s="37"/>
      <c r="I80" s="37">
        <f>IF(B80&lt;&gt;"",ROUND('Begr.wijz.'!M91+'Begr.wijz.'!R91,0),"")</f>
        <v>-131839</v>
      </c>
      <c r="J80" s="37"/>
      <c r="K80" s="37">
        <f>IF(B80&lt;&gt;"",ROUND('Begr.wijz.'!N91+'Begr.wijz.'!S91,0),"")</f>
        <v>-131839</v>
      </c>
      <c r="L80" s="37"/>
      <c r="M80" s="37">
        <f>IF(B80&lt;&gt;"",ROUND('Begr.wijz.'!O91+'Begr.wijz.'!T91,0),"")</f>
        <v>-131839</v>
      </c>
      <c r="N80" s="37"/>
      <c r="O80" s="37">
        <f>IF(B80&lt;&gt;"",ROUND('Begr.wijz.'!P91+'Begr.wijz.'!U91,0),"")</f>
        <v>-131839</v>
      </c>
      <c r="P80" s="37"/>
      <c r="Q80" s="36" t="str">
        <f>IF(B80="","",IF('Begr.wijz.'!J91="", "",'Begr.wijz.'!J91))</f>
        <v>MJOP 2025-2036 BWN 2025-1047</v>
      </c>
      <c r="R80" s="36" t="str">
        <f>IF(B80="","",IF('Begr.wijz.'!K91&lt;&gt;"","J",""))</f>
        <v/>
      </c>
    </row>
    <row r="81" spans="1:18" x14ac:dyDescent="0.25">
      <c r="A81" s="35">
        <f>IF('Begr.wijz.'!B92&lt;&gt;0,('Begr.wijz.'!$E$3),"")</f>
        <v>10</v>
      </c>
      <c r="B81" s="35">
        <f>IF('Begr.wijz.'!B92&lt;&gt;0,('Begr.wijz.'!B92),"")</f>
        <v>29999</v>
      </c>
      <c r="C81" s="35" t="str">
        <f>IF('Begr.wijz.'!V92=0,"",'Begr.wijz.'!V92)</f>
        <v/>
      </c>
      <c r="D81" s="35" t="str">
        <f>TEXT(IF('Begr.wijz.'!E92="","",'Begr.wijz.'!E92),"00000")</f>
        <v>38999</v>
      </c>
      <c r="E81" s="35" t="str">
        <f>IF('Begr.wijz.'!F92&lt;&gt;"",'Begr.wijz.'!F92,"")</f>
        <v>U</v>
      </c>
      <c r="F81" s="35" t="str">
        <f t="shared" si="1"/>
        <v>J</v>
      </c>
      <c r="G81" s="37">
        <f>IF(B81&lt;&gt;"",ROUND('Begr.wijz.'!L92+'Begr.wijz.'!Q92,0),"")</f>
        <v>-131839</v>
      </c>
      <c r="H81" s="37"/>
      <c r="I81" s="37">
        <f>IF(B81&lt;&gt;"",ROUND('Begr.wijz.'!M92+'Begr.wijz.'!R92,0),"")</f>
        <v>-131839</v>
      </c>
      <c r="J81" s="37"/>
      <c r="K81" s="37">
        <f>IF(B81&lt;&gt;"",ROUND('Begr.wijz.'!N92+'Begr.wijz.'!S92,0),"")</f>
        <v>-131839</v>
      </c>
      <c r="L81" s="37"/>
      <c r="M81" s="37">
        <f>IF(B81&lt;&gt;"",ROUND('Begr.wijz.'!O92+'Begr.wijz.'!T92,0),"")</f>
        <v>-131839</v>
      </c>
      <c r="N81" s="37"/>
      <c r="O81" s="37">
        <f>IF(B81&lt;&gt;"",ROUND('Begr.wijz.'!P92+'Begr.wijz.'!U92,0),"")</f>
        <v>-131839</v>
      </c>
      <c r="P81" s="37"/>
      <c r="Q81" s="36" t="str">
        <f>IF(B81="","",IF('Begr.wijz.'!J92="", "",'Begr.wijz.'!J92))</f>
        <v>MJOP 2025-2036 BWN 2025-1047</v>
      </c>
      <c r="R81" s="36" t="str">
        <f>IF(B81="","",IF('Begr.wijz.'!K92&lt;&gt;"","J",""))</f>
        <v/>
      </c>
    </row>
    <row r="82" spans="1:18" x14ac:dyDescent="0.25">
      <c r="A82" s="35" t="str">
        <f>IF('Begr.wijz.'!B93&lt;&gt;0,('Begr.wijz.'!$E$3),"")</f>
        <v/>
      </c>
      <c r="B82" s="35" t="str">
        <f>IF('Begr.wijz.'!B93&lt;&gt;0,('Begr.wijz.'!B93),"")</f>
        <v/>
      </c>
      <c r="C82" s="35" t="str">
        <f>IF('Begr.wijz.'!V93=0,"",'Begr.wijz.'!V93)</f>
        <v/>
      </c>
      <c r="D82" s="35" t="str">
        <f>TEXT(IF('Begr.wijz.'!E93="","",'Begr.wijz.'!E93),"00000")</f>
        <v/>
      </c>
      <c r="E82" s="35" t="str">
        <f>IF('Begr.wijz.'!F93&lt;&gt;"",'Begr.wijz.'!F93,"")</f>
        <v/>
      </c>
      <c r="F82" s="35" t="str">
        <f t="shared" si="1"/>
        <v/>
      </c>
      <c r="G82" s="37" t="str">
        <f>IF(B82&lt;&gt;"",ROUND('Begr.wijz.'!L93+'Begr.wijz.'!Q93,0),"")</f>
        <v/>
      </c>
      <c r="H82" s="37"/>
      <c r="I82" s="37" t="str">
        <f>IF(B82&lt;&gt;"",ROUND('Begr.wijz.'!M93+'Begr.wijz.'!R93,0),"")</f>
        <v/>
      </c>
      <c r="J82" s="37"/>
      <c r="K82" s="37" t="str">
        <f>IF(B82&lt;&gt;"",ROUND('Begr.wijz.'!N93+'Begr.wijz.'!S93,0),"")</f>
        <v/>
      </c>
      <c r="L82" s="37"/>
      <c r="M82" s="37" t="str">
        <f>IF(B82&lt;&gt;"",ROUND('Begr.wijz.'!O93+'Begr.wijz.'!T93,0),"")</f>
        <v/>
      </c>
      <c r="N82" s="37"/>
      <c r="O82" s="37" t="str">
        <f>IF(B82&lt;&gt;"",ROUND('Begr.wijz.'!P93+'Begr.wijz.'!U93,0),"")</f>
        <v/>
      </c>
      <c r="P82" s="37"/>
      <c r="Q82" s="36" t="str">
        <f>IF(B82="","",IF('Begr.wijz.'!J93="", "",'Begr.wijz.'!J93))</f>
        <v/>
      </c>
      <c r="R82" s="36" t="str">
        <f>IF(B82="","",IF('Begr.wijz.'!K93&lt;&gt;"","J",""))</f>
        <v/>
      </c>
    </row>
    <row r="83" spans="1:18" x14ac:dyDescent="0.25">
      <c r="A83" s="35" t="str">
        <f>IF('Begr.wijz.'!B94&lt;&gt;0,('Begr.wijz.'!$E$3),"")</f>
        <v/>
      </c>
      <c r="B83" s="35" t="str">
        <f>IF('Begr.wijz.'!B94&lt;&gt;0,('Begr.wijz.'!B94),"")</f>
        <v/>
      </c>
      <c r="C83" s="35" t="str">
        <f>IF('Begr.wijz.'!V94=0,"",'Begr.wijz.'!V94)</f>
        <v/>
      </c>
      <c r="D83" s="35" t="str">
        <f>TEXT(IF('Begr.wijz.'!E94="","",'Begr.wijz.'!E94),"00000")</f>
        <v/>
      </c>
      <c r="E83" s="35" t="str">
        <f>IF('Begr.wijz.'!F94&lt;&gt;"",'Begr.wijz.'!F94,"")</f>
        <v/>
      </c>
      <c r="F83" s="35" t="str">
        <f t="shared" si="1"/>
        <v/>
      </c>
      <c r="G83" s="37" t="str">
        <f>IF(B83&lt;&gt;"",ROUND('Begr.wijz.'!L94+'Begr.wijz.'!Q94,0),"")</f>
        <v/>
      </c>
      <c r="H83" s="37"/>
      <c r="I83" s="37" t="str">
        <f>IF(B83&lt;&gt;"",ROUND('Begr.wijz.'!M94+'Begr.wijz.'!R94,0),"")</f>
        <v/>
      </c>
      <c r="J83" s="37"/>
      <c r="K83" s="37" t="str">
        <f>IF(B83&lt;&gt;"",ROUND('Begr.wijz.'!N94+'Begr.wijz.'!S94,0),"")</f>
        <v/>
      </c>
      <c r="L83" s="37"/>
      <c r="M83" s="37" t="str">
        <f>IF(B83&lt;&gt;"",ROUND('Begr.wijz.'!O94+'Begr.wijz.'!T94,0),"")</f>
        <v/>
      </c>
      <c r="N83" s="37"/>
      <c r="O83" s="37" t="str">
        <f>IF(B83&lt;&gt;"",ROUND('Begr.wijz.'!P94+'Begr.wijz.'!U94,0),"")</f>
        <v/>
      </c>
      <c r="P83" s="37"/>
      <c r="Q83" s="36" t="str">
        <f>IF(B83="","",IF('Begr.wijz.'!J94="", "",'Begr.wijz.'!J94))</f>
        <v/>
      </c>
      <c r="R83" s="36" t="str">
        <f>IF(B83="","",IF('Begr.wijz.'!K94&lt;&gt;"","J",""))</f>
        <v/>
      </c>
    </row>
    <row r="84" spans="1:18" x14ac:dyDescent="0.25">
      <c r="A84" s="35" t="str">
        <f>IF('Begr.wijz.'!B95&lt;&gt;0,('Begr.wijz.'!$E$3),"")</f>
        <v/>
      </c>
      <c r="B84" s="35" t="str">
        <f>IF('Begr.wijz.'!B95&lt;&gt;0,('Begr.wijz.'!B95),"")</f>
        <v/>
      </c>
      <c r="C84" s="35" t="str">
        <f>IF('Begr.wijz.'!V95=0,"",'Begr.wijz.'!V95)</f>
        <v/>
      </c>
      <c r="D84" s="35" t="str">
        <f>TEXT(IF('Begr.wijz.'!E95="","",'Begr.wijz.'!E95),"00000")</f>
        <v/>
      </c>
      <c r="E84" s="35" t="str">
        <f>IF('Begr.wijz.'!F95&lt;&gt;"",'Begr.wijz.'!F95,"")</f>
        <v/>
      </c>
      <c r="F84" s="35" t="str">
        <f t="shared" si="1"/>
        <v/>
      </c>
      <c r="G84" s="37" t="str">
        <f>IF(B84&lt;&gt;"",ROUND('Begr.wijz.'!L95+'Begr.wijz.'!Q95,0),"")</f>
        <v/>
      </c>
      <c r="H84" s="37"/>
      <c r="I84" s="37" t="str">
        <f>IF(B84&lt;&gt;"",ROUND('Begr.wijz.'!M95+'Begr.wijz.'!R95,0),"")</f>
        <v/>
      </c>
      <c r="J84" s="37"/>
      <c r="K84" s="37" t="str">
        <f>IF(B84&lt;&gt;"",ROUND('Begr.wijz.'!N95+'Begr.wijz.'!S95,0),"")</f>
        <v/>
      </c>
      <c r="L84" s="37"/>
      <c r="M84" s="37" t="str">
        <f>IF(B84&lt;&gt;"",ROUND('Begr.wijz.'!O95+'Begr.wijz.'!T95,0),"")</f>
        <v/>
      </c>
      <c r="N84" s="37"/>
      <c r="O84" s="37" t="str">
        <f>IF(B84&lt;&gt;"",ROUND('Begr.wijz.'!P95+'Begr.wijz.'!U95,0),"")</f>
        <v/>
      </c>
      <c r="P84" s="37"/>
      <c r="Q84" s="36" t="str">
        <f>IF(B84="","",IF('Begr.wijz.'!J95="", "",'Begr.wijz.'!J95))</f>
        <v/>
      </c>
      <c r="R84" s="36" t="str">
        <f>IF(B84="","",IF('Begr.wijz.'!K95&lt;&gt;"","J",""))</f>
        <v/>
      </c>
    </row>
    <row r="85" spans="1:18" x14ac:dyDescent="0.25">
      <c r="A85" s="35" t="str">
        <f>IF('Begr.wijz.'!B96&lt;&gt;0,('Begr.wijz.'!$E$3),"")</f>
        <v/>
      </c>
      <c r="B85" s="35" t="str">
        <f>IF('Begr.wijz.'!B96&lt;&gt;0,('Begr.wijz.'!B96),"")</f>
        <v/>
      </c>
      <c r="C85" s="35" t="str">
        <f>IF('Begr.wijz.'!V96=0,"",'Begr.wijz.'!V96)</f>
        <v/>
      </c>
      <c r="D85" s="35" t="str">
        <f>TEXT(IF('Begr.wijz.'!E96="","",'Begr.wijz.'!E96),"00000")</f>
        <v/>
      </c>
      <c r="E85" s="35" t="str">
        <f>IF('Begr.wijz.'!F96&lt;&gt;"",'Begr.wijz.'!F96,"")</f>
        <v/>
      </c>
      <c r="F85" s="35" t="str">
        <f t="shared" si="1"/>
        <v/>
      </c>
      <c r="G85" s="37" t="str">
        <f>IF(B85&lt;&gt;"",ROUND('Begr.wijz.'!L96+'Begr.wijz.'!Q96,0),"")</f>
        <v/>
      </c>
      <c r="H85" s="37"/>
      <c r="I85" s="37" t="str">
        <f>IF(B85&lt;&gt;"",ROUND('Begr.wijz.'!M96+'Begr.wijz.'!R96,0),"")</f>
        <v/>
      </c>
      <c r="J85" s="37"/>
      <c r="K85" s="37" t="str">
        <f>IF(B85&lt;&gt;"",ROUND('Begr.wijz.'!N96+'Begr.wijz.'!S96,0),"")</f>
        <v/>
      </c>
      <c r="L85" s="37"/>
      <c r="M85" s="37" t="str">
        <f>IF(B85&lt;&gt;"",ROUND('Begr.wijz.'!O96+'Begr.wijz.'!T96,0),"")</f>
        <v/>
      </c>
      <c r="N85" s="37"/>
      <c r="O85" s="37" t="str">
        <f>IF(B85&lt;&gt;"",ROUND('Begr.wijz.'!P96+'Begr.wijz.'!U96,0),"")</f>
        <v/>
      </c>
      <c r="P85" s="37"/>
      <c r="Q85" s="36" t="str">
        <f>IF(B85="","",IF('Begr.wijz.'!J96="", "",'Begr.wijz.'!J96))</f>
        <v/>
      </c>
      <c r="R85" s="36" t="str">
        <f>IF(B85="","",IF('Begr.wijz.'!K96&lt;&gt;"","J",""))</f>
        <v/>
      </c>
    </row>
    <row r="86" spans="1:18" x14ac:dyDescent="0.25">
      <c r="A86" s="35" t="str">
        <f>IF('Begr.wijz.'!B97&lt;&gt;0,('Begr.wijz.'!$E$3),"")</f>
        <v/>
      </c>
      <c r="B86" s="35" t="str">
        <f>IF('Begr.wijz.'!B97&lt;&gt;0,('Begr.wijz.'!B97),"")</f>
        <v/>
      </c>
      <c r="C86" s="35" t="str">
        <f>IF('Begr.wijz.'!V97=0,"",'Begr.wijz.'!V97)</f>
        <v/>
      </c>
      <c r="D86" s="35" t="str">
        <f>TEXT(IF('Begr.wijz.'!E97="","",'Begr.wijz.'!E97),"00000")</f>
        <v/>
      </c>
      <c r="E86" s="35" t="str">
        <f>IF('Begr.wijz.'!F97&lt;&gt;"",'Begr.wijz.'!F97,"")</f>
        <v/>
      </c>
      <c r="F86" s="35" t="str">
        <f t="shared" si="1"/>
        <v/>
      </c>
      <c r="G86" s="37" t="str">
        <f>IF(B86&lt;&gt;"",ROUND('Begr.wijz.'!L97+'Begr.wijz.'!Q97,0),"")</f>
        <v/>
      </c>
      <c r="H86" s="37"/>
      <c r="I86" s="37" t="str">
        <f>IF(B86&lt;&gt;"",ROUND('Begr.wijz.'!M97+'Begr.wijz.'!R97,0),"")</f>
        <v/>
      </c>
      <c r="J86" s="37"/>
      <c r="K86" s="37" t="str">
        <f>IF(B86&lt;&gt;"",ROUND('Begr.wijz.'!N97+'Begr.wijz.'!S97,0),"")</f>
        <v/>
      </c>
      <c r="L86" s="37"/>
      <c r="M86" s="37" t="str">
        <f>IF(B86&lt;&gt;"",ROUND('Begr.wijz.'!O97+'Begr.wijz.'!T97,0),"")</f>
        <v/>
      </c>
      <c r="N86" s="37"/>
      <c r="O86" s="37" t="str">
        <f>IF(B86&lt;&gt;"",ROUND('Begr.wijz.'!P97+'Begr.wijz.'!U97,0),"")</f>
        <v/>
      </c>
      <c r="P86" s="37"/>
      <c r="Q86" s="36" t="str">
        <f>IF(B86="","",IF('Begr.wijz.'!J97="", "",'Begr.wijz.'!J97))</f>
        <v/>
      </c>
      <c r="R86" s="36" t="str">
        <f>IF(B86="","",IF('Begr.wijz.'!K97&lt;&gt;"","J",""))</f>
        <v/>
      </c>
    </row>
    <row r="87" spans="1:18" x14ac:dyDescent="0.25">
      <c r="A87" s="35" t="str">
        <f>IF('Begr.wijz.'!B98&lt;&gt;0,('Begr.wijz.'!$E$3),"")</f>
        <v/>
      </c>
      <c r="B87" s="35" t="str">
        <f>IF('Begr.wijz.'!B98&lt;&gt;0,('Begr.wijz.'!B98),"")</f>
        <v/>
      </c>
      <c r="C87" s="35" t="str">
        <f>IF('Begr.wijz.'!V98=0,"",'Begr.wijz.'!V98)</f>
        <v/>
      </c>
      <c r="D87" s="35" t="str">
        <f>TEXT(IF('Begr.wijz.'!E98="","",'Begr.wijz.'!E98),"00000")</f>
        <v/>
      </c>
      <c r="E87" s="35" t="str">
        <f>IF('Begr.wijz.'!F98&lt;&gt;"",'Begr.wijz.'!F98,"")</f>
        <v/>
      </c>
      <c r="F87" s="35" t="str">
        <f t="shared" si="1"/>
        <v/>
      </c>
      <c r="G87" s="37" t="str">
        <f>IF(B87&lt;&gt;"",ROUND('Begr.wijz.'!L98+'Begr.wijz.'!Q98,0),"")</f>
        <v/>
      </c>
      <c r="H87" s="37"/>
      <c r="I87" s="37" t="str">
        <f>IF(B87&lt;&gt;"",ROUND('Begr.wijz.'!M98+'Begr.wijz.'!R98,0),"")</f>
        <v/>
      </c>
      <c r="J87" s="37"/>
      <c r="K87" s="37" t="str">
        <f>IF(B87&lt;&gt;"",ROUND('Begr.wijz.'!N98+'Begr.wijz.'!S98,0),"")</f>
        <v/>
      </c>
      <c r="L87" s="37"/>
      <c r="M87" s="37" t="str">
        <f>IF(B87&lt;&gt;"",ROUND('Begr.wijz.'!O98+'Begr.wijz.'!T98,0),"")</f>
        <v/>
      </c>
      <c r="N87" s="37"/>
      <c r="O87" s="37" t="str">
        <f>IF(B87&lt;&gt;"",ROUND('Begr.wijz.'!P98+'Begr.wijz.'!U98,0),"")</f>
        <v/>
      </c>
      <c r="P87" s="37"/>
      <c r="Q87" s="36" t="str">
        <f>IF(B87="","",IF('Begr.wijz.'!J98="", "",'Begr.wijz.'!J98))</f>
        <v/>
      </c>
      <c r="R87" s="36" t="str">
        <f>IF(B87="","",IF('Begr.wijz.'!K98&lt;&gt;"","J",""))</f>
        <v/>
      </c>
    </row>
    <row r="88" spans="1:18" x14ac:dyDescent="0.25">
      <c r="A88" s="35" t="str">
        <f>IF('Begr.wijz.'!B99&lt;&gt;0,('Begr.wijz.'!$E$3),"")</f>
        <v/>
      </c>
      <c r="B88" s="35" t="str">
        <f>IF('Begr.wijz.'!B99&lt;&gt;0,('Begr.wijz.'!B99),"")</f>
        <v/>
      </c>
      <c r="C88" s="35" t="str">
        <f>IF('Begr.wijz.'!V99=0,"",'Begr.wijz.'!V99)</f>
        <v/>
      </c>
      <c r="D88" s="35" t="str">
        <f>TEXT(IF('Begr.wijz.'!E99="","",'Begr.wijz.'!E99),"00000")</f>
        <v/>
      </c>
      <c r="E88" s="35" t="str">
        <f>IF('Begr.wijz.'!F99&lt;&gt;"",'Begr.wijz.'!F99,"")</f>
        <v/>
      </c>
      <c r="F88" s="35" t="str">
        <f t="shared" si="1"/>
        <v/>
      </c>
      <c r="G88" s="37" t="str">
        <f>IF(B88&lt;&gt;"",ROUND('Begr.wijz.'!L99+'Begr.wijz.'!Q99,0),"")</f>
        <v/>
      </c>
      <c r="H88" s="37"/>
      <c r="I88" s="37" t="str">
        <f>IF(B88&lt;&gt;"",ROUND('Begr.wijz.'!M99+'Begr.wijz.'!R99,0),"")</f>
        <v/>
      </c>
      <c r="J88" s="37"/>
      <c r="K88" s="37" t="str">
        <f>IF(B88&lt;&gt;"",ROUND('Begr.wijz.'!N99+'Begr.wijz.'!S99,0),"")</f>
        <v/>
      </c>
      <c r="L88" s="37"/>
      <c r="M88" s="37" t="str">
        <f>IF(B88&lt;&gt;"",ROUND('Begr.wijz.'!O99+'Begr.wijz.'!T99,0),"")</f>
        <v/>
      </c>
      <c r="N88" s="37"/>
      <c r="O88" s="37" t="str">
        <f>IF(B88&lt;&gt;"",ROUND('Begr.wijz.'!P99+'Begr.wijz.'!U99,0),"")</f>
        <v/>
      </c>
      <c r="P88" s="37"/>
      <c r="Q88" s="36" t="str">
        <f>IF(B88="","",IF('Begr.wijz.'!J99="", "",'Begr.wijz.'!J99))</f>
        <v/>
      </c>
      <c r="R88" s="36" t="str">
        <f>IF(B88="","",IF('Begr.wijz.'!K99&lt;&gt;"","J",""))</f>
        <v/>
      </c>
    </row>
    <row r="89" spans="1:18" x14ac:dyDescent="0.25">
      <c r="A89" s="35" t="str">
        <f>IF('Begr.wijz.'!B100&lt;&gt;0,('Begr.wijz.'!$E$3),"")</f>
        <v/>
      </c>
      <c r="B89" s="35" t="str">
        <f>IF('Begr.wijz.'!B100&lt;&gt;0,('Begr.wijz.'!B100),"")</f>
        <v/>
      </c>
      <c r="C89" s="35" t="str">
        <f>IF('Begr.wijz.'!V100=0,"",'Begr.wijz.'!V100)</f>
        <v/>
      </c>
      <c r="D89" s="35" t="str">
        <f>TEXT(IF('Begr.wijz.'!E100="","",'Begr.wijz.'!E100),"00000")</f>
        <v/>
      </c>
      <c r="E89" s="35" t="str">
        <f>IF('Begr.wijz.'!F100&lt;&gt;"",'Begr.wijz.'!F100,"")</f>
        <v/>
      </c>
      <c r="F89" s="35" t="str">
        <f t="shared" si="1"/>
        <v/>
      </c>
      <c r="G89" s="37" t="str">
        <f>IF(B89&lt;&gt;"",ROUND('Begr.wijz.'!L100+'Begr.wijz.'!Q100,0),"")</f>
        <v/>
      </c>
      <c r="H89" s="37"/>
      <c r="I89" s="37" t="str">
        <f>IF(B89&lt;&gt;"",ROUND('Begr.wijz.'!M100+'Begr.wijz.'!R100,0),"")</f>
        <v/>
      </c>
      <c r="J89" s="37"/>
      <c r="K89" s="37" t="str">
        <f>IF(B89&lt;&gt;"",ROUND('Begr.wijz.'!N100+'Begr.wijz.'!S100,0),"")</f>
        <v/>
      </c>
      <c r="L89" s="37"/>
      <c r="M89" s="37" t="str">
        <f>IF(B89&lt;&gt;"",ROUND('Begr.wijz.'!O100+'Begr.wijz.'!T100,0),"")</f>
        <v/>
      </c>
      <c r="N89" s="37"/>
      <c r="O89" s="37" t="str">
        <f>IF(B89&lt;&gt;"",ROUND('Begr.wijz.'!P100+'Begr.wijz.'!U100,0),"")</f>
        <v/>
      </c>
      <c r="P89" s="37"/>
      <c r="Q89" s="36" t="str">
        <f>IF(B89="","",IF('Begr.wijz.'!J100="", "",'Begr.wijz.'!J100))</f>
        <v/>
      </c>
      <c r="R89" s="36" t="str">
        <f>IF(B89="","",IF('Begr.wijz.'!K100&lt;&gt;"","J",""))</f>
        <v/>
      </c>
    </row>
    <row r="90" spans="1:18" x14ac:dyDescent="0.25">
      <c r="A90" s="35" t="str">
        <f>IF('Begr.wijz.'!B101&lt;&gt;0,('Begr.wijz.'!$E$3),"")</f>
        <v/>
      </c>
      <c r="B90" s="35" t="str">
        <f>IF('Begr.wijz.'!B101&lt;&gt;0,('Begr.wijz.'!B101),"")</f>
        <v/>
      </c>
      <c r="C90" s="35" t="str">
        <f>IF('Begr.wijz.'!V101=0,"",'Begr.wijz.'!V101)</f>
        <v/>
      </c>
      <c r="D90" s="35" t="str">
        <f>TEXT(IF('Begr.wijz.'!E101="","",'Begr.wijz.'!E101),"00000")</f>
        <v/>
      </c>
      <c r="E90" s="35" t="str">
        <f>IF('Begr.wijz.'!F101&lt;&gt;"",'Begr.wijz.'!F101,"")</f>
        <v/>
      </c>
      <c r="F90" s="35" t="str">
        <f t="shared" si="1"/>
        <v/>
      </c>
      <c r="G90" s="37" t="str">
        <f>IF(B90&lt;&gt;"",ROUND('Begr.wijz.'!L101+'Begr.wijz.'!Q101,0),"")</f>
        <v/>
      </c>
      <c r="H90" s="37"/>
      <c r="I90" s="37" t="str">
        <f>IF(B90&lt;&gt;"",ROUND('Begr.wijz.'!M101+'Begr.wijz.'!R101,0),"")</f>
        <v/>
      </c>
      <c r="J90" s="37"/>
      <c r="K90" s="37" t="str">
        <f>IF(B90&lt;&gt;"",ROUND('Begr.wijz.'!N101+'Begr.wijz.'!S101,0),"")</f>
        <v/>
      </c>
      <c r="L90" s="37"/>
      <c r="M90" s="37" t="str">
        <f>IF(B90&lt;&gt;"",ROUND('Begr.wijz.'!O101+'Begr.wijz.'!T101,0),"")</f>
        <v/>
      </c>
      <c r="N90" s="37"/>
      <c r="O90" s="37" t="str">
        <f>IF(B90&lt;&gt;"",ROUND('Begr.wijz.'!P101+'Begr.wijz.'!U101,0),"")</f>
        <v/>
      </c>
      <c r="P90" s="37"/>
      <c r="Q90" s="36" t="str">
        <f>IF(B90="","",IF('Begr.wijz.'!J101="", "",'Begr.wijz.'!J101))</f>
        <v/>
      </c>
      <c r="R90" s="36" t="str">
        <f>IF(B90="","",IF('Begr.wijz.'!K101&lt;&gt;"","J",""))</f>
        <v/>
      </c>
    </row>
    <row r="91" spans="1:18" x14ac:dyDescent="0.25">
      <c r="A91" s="35" t="str">
        <f>IF('Begr.wijz.'!B102&lt;&gt;0,('Begr.wijz.'!$E$3),"")</f>
        <v/>
      </c>
      <c r="B91" s="35" t="str">
        <f>IF('Begr.wijz.'!B102&lt;&gt;0,('Begr.wijz.'!B102),"")</f>
        <v/>
      </c>
      <c r="C91" s="35" t="str">
        <f>IF('Begr.wijz.'!V102=0,"",'Begr.wijz.'!V102)</f>
        <v/>
      </c>
      <c r="D91" s="35" t="str">
        <f>TEXT(IF('Begr.wijz.'!E102="","",'Begr.wijz.'!E102),"00000")</f>
        <v/>
      </c>
      <c r="E91" s="35" t="str">
        <f>IF('Begr.wijz.'!F102&lt;&gt;"",'Begr.wijz.'!F102,"")</f>
        <v/>
      </c>
      <c r="F91" s="35" t="str">
        <f t="shared" si="1"/>
        <v/>
      </c>
      <c r="G91" s="37" t="str">
        <f>IF(B91&lt;&gt;"",ROUND('Begr.wijz.'!L102+'Begr.wijz.'!Q102,0),"")</f>
        <v/>
      </c>
      <c r="H91" s="37"/>
      <c r="I91" s="37" t="str">
        <f>IF(B91&lt;&gt;"",ROUND('Begr.wijz.'!M102+'Begr.wijz.'!R102,0),"")</f>
        <v/>
      </c>
      <c r="J91" s="37"/>
      <c r="K91" s="37" t="str">
        <f>IF(B91&lt;&gt;"",ROUND('Begr.wijz.'!N102+'Begr.wijz.'!S102,0),"")</f>
        <v/>
      </c>
      <c r="L91" s="37"/>
      <c r="M91" s="37" t="str">
        <f>IF(B91&lt;&gt;"",ROUND('Begr.wijz.'!O102+'Begr.wijz.'!T102,0),"")</f>
        <v/>
      </c>
      <c r="N91" s="37"/>
      <c r="O91" s="37" t="str">
        <f>IF(B91&lt;&gt;"",ROUND('Begr.wijz.'!P102+'Begr.wijz.'!U102,0),"")</f>
        <v/>
      </c>
      <c r="P91" s="37"/>
      <c r="Q91" s="36" t="str">
        <f>IF(B91="","",IF('Begr.wijz.'!J102="", "",'Begr.wijz.'!J102))</f>
        <v/>
      </c>
      <c r="R91" s="36" t="str">
        <f>IF(B91="","",IF('Begr.wijz.'!K102&lt;&gt;"","J",""))</f>
        <v/>
      </c>
    </row>
    <row r="92" spans="1:18" x14ac:dyDescent="0.25">
      <c r="A92" s="35" t="str">
        <f>IF('Begr.wijz.'!B103&lt;&gt;0,('Begr.wijz.'!$E$3),"")</f>
        <v/>
      </c>
      <c r="B92" s="35" t="str">
        <f>IF('Begr.wijz.'!B103&lt;&gt;0,('Begr.wijz.'!B103),"")</f>
        <v/>
      </c>
      <c r="C92" s="35" t="str">
        <f>IF('Begr.wijz.'!V103=0,"",'Begr.wijz.'!V103)</f>
        <v/>
      </c>
      <c r="D92" s="35" t="str">
        <f>TEXT(IF('Begr.wijz.'!E103="","",'Begr.wijz.'!E103),"00000")</f>
        <v/>
      </c>
      <c r="E92" s="35" t="str">
        <f>IF('Begr.wijz.'!F103&lt;&gt;"",'Begr.wijz.'!F103,"")</f>
        <v/>
      </c>
      <c r="F92" s="35" t="str">
        <f t="shared" si="1"/>
        <v/>
      </c>
      <c r="G92" s="37" t="str">
        <f>IF(B92&lt;&gt;"",ROUND('Begr.wijz.'!L103+'Begr.wijz.'!Q103,0),"")</f>
        <v/>
      </c>
      <c r="H92" s="37"/>
      <c r="I92" s="37" t="str">
        <f>IF(B92&lt;&gt;"",ROUND('Begr.wijz.'!M103+'Begr.wijz.'!R103,0),"")</f>
        <v/>
      </c>
      <c r="J92" s="37"/>
      <c r="K92" s="37" t="str">
        <f>IF(B92&lt;&gt;"",ROUND('Begr.wijz.'!N103+'Begr.wijz.'!S103,0),"")</f>
        <v/>
      </c>
      <c r="L92" s="37"/>
      <c r="M92" s="37" t="str">
        <f>IF(B92&lt;&gt;"",ROUND('Begr.wijz.'!O103+'Begr.wijz.'!T103,0),"")</f>
        <v/>
      </c>
      <c r="N92" s="37"/>
      <c r="O92" s="37" t="str">
        <f>IF(B92&lt;&gt;"",ROUND('Begr.wijz.'!P103+'Begr.wijz.'!U103,0),"")</f>
        <v/>
      </c>
      <c r="P92" s="37"/>
      <c r="Q92" s="36" t="str">
        <f>IF(B92="","",IF('Begr.wijz.'!J103="", "",'Begr.wijz.'!J103))</f>
        <v/>
      </c>
      <c r="R92" s="36" t="str">
        <f>IF(B92="","",IF('Begr.wijz.'!K103&lt;&gt;"","J",""))</f>
        <v/>
      </c>
    </row>
    <row r="93" spans="1:18" x14ac:dyDescent="0.25">
      <c r="A93" s="35" t="str">
        <f>IF('Begr.wijz.'!B104&lt;&gt;0,('Begr.wijz.'!$E$3),"")</f>
        <v/>
      </c>
      <c r="B93" s="35" t="str">
        <f>IF('Begr.wijz.'!B104&lt;&gt;0,('Begr.wijz.'!B104),"")</f>
        <v/>
      </c>
      <c r="C93" s="35" t="str">
        <f>IF('Begr.wijz.'!V104=0,"",'Begr.wijz.'!V104)</f>
        <v/>
      </c>
      <c r="D93" s="35" t="str">
        <f>TEXT(IF('Begr.wijz.'!E104="","",'Begr.wijz.'!E104),"00000")</f>
        <v/>
      </c>
      <c r="E93" s="35" t="str">
        <f>IF('Begr.wijz.'!F104&lt;&gt;"",'Begr.wijz.'!F104,"")</f>
        <v/>
      </c>
      <c r="F93" s="35" t="str">
        <f t="shared" si="1"/>
        <v/>
      </c>
      <c r="G93" s="37" t="str">
        <f>IF(B93&lt;&gt;"",ROUND('Begr.wijz.'!L104+'Begr.wijz.'!Q104,0),"")</f>
        <v/>
      </c>
      <c r="H93" s="37"/>
      <c r="I93" s="37" t="str">
        <f>IF(B93&lt;&gt;"",ROUND('Begr.wijz.'!M104+'Begr.wijz.'!R104,0),"")</f>
        <v/>
      </c>
      <c r="J93" s="37"/>
      <c r="K93" s="37" t="str">
        <f>IF(B93&lt;&gt;"",ROUND('Begr.wijz.'!N104+'Begr.wijz.'!S104,0),"")</f>
        <v/>
      </c>
      <c r="L93" s="37"/>
      <c r="M93" s="37" t="str">
        <f>IF(B93&lt;&gt;"",ROUND('Begr.wijz.'!O104+'Begr.wijz.'!T104,0),"")</f>
        <v/>
      </c>
      <c r="N93" s="37"/>
      <c r="O93" s="37" t="str">
        <f>IF(B93&lt;&gt;"",ROUND('Begr.wijz.'!P104+'Begr.wijz.'!U104,0),"")</f>
        <v/>
      </c>
      <c r="P93" s="37"/>
      <c r="Q93" s="36" t="str">
        <f>IF(B93="","",IF('Begr.wijz.'!J104="", "",'Begr.wijz.'!J104))</f>
        <v/>
      </c>
      <c r="R93" s="36" t="str">
        <f>IF(B93="","",IF('Begr.wijz.'!K104&lt;&gt;"","J",""))</f>
        <v/>
      </c>
    </row>
    <row r="94" spans="1:18" x14ac:dyDescent="0.25">
      <c r="A94" s="35" t="str">
        <f>IF('Begr.wijz.'!B105&lt;&gt;0,('Begr.wijz.'!$E$3),"")</f>
        <v/>
      </c>
      <c r="B94" s="35" t="str">
        <f>IF('Begr.wijz.'!B105&lt;&gt;0,('Begr.wijz.'!B105),"")</f>
        <v/>
      </c>
      <c r="C94" s="35" t="str">
        <f>IF('Begr.wijz.'!V105=0,"",'Begr.wijz.'!V105)</f>
        <v/>
      </c>
      <c r="D94" s="35" t="str">
        <f>TEXT(IF('Begr.wijz.'!E105="","",'Begr.wijz.'!E105),"00000")</f>
        <v/>
      </c>
      <c r="E94" s="35" t="str">
        <f>IF('Begr.wijz.'!F105&lt;&gt;"",'Begr.wijz.'!F105,"")</f>
        <v/>
      </c>
      <c r="F94" s="35" t="str">
        <f t="shared" si="1"/>
        <v/>
      </c>
      <c r="G94" s="37" t="str">
        <f>IF(B94&lt;&gt;"",ROUND('Begr.wijz.'!L105+'Begr.wijz.'!Q105,0),"")</f>
        <v/>
      </c>
      <c r="H94" s="37"/>
      <c r="I94" s="37" t="str">
        <f>IF(B94&lt;&gt;"",ROUND('Begr.wijz.'!M105+'Begr.wijz.'!R105,0),"")</f>
        <v/>
      </c>
      <c r="J94" s="37"/>
      <c r="K94" s="37" t="str">
        <f>IF(B94&lt;&gt;"",ROUND('Begr.wijz.'!N105+'Begr.wijz.'!S105,0),"")</f>
        <v/>
      </c>
      <c r="L94" s="37"/>
      <c r="M94" s="37" t="str">
        <f>IF(B94&lt;&gt;"",ROUND('Begr.wijz.'!O105+'Begr.wijz.'!T105,0),"")</f>
        <v/>
      </c>
      <c r="N94" s="37"/>
      <c r="O94" s="37" t="str">
        <f>IF(B94&lt;&gt;"",ROUND('Begr.wijz.'!P105+'Begr.wijz.'!U105,0),"")</f>
        <v/>
      </c>
      <c r="P94" s="37"/>
      <c r="Q94" s="36" t="str">
        <f>IF(B94="","",IF('Begr.wijz.'!J105="", "",'Begr.wijz.'!J105))</f>
        <v/>
      </c>
      <c r="R94" s="36" t="str">
        <f>IF(B94="","",IF('Begr.wijz.'!K105&lt;&gt;"","J",""))</f>
        <v/>
      </c>
    </row>
    <row r="95" spans="1:18" x14ac:dyDescent="0.25">
      <c r="A95" s="35" t="str">
        <f>IF('Begr.wijz.'!B106&lt;&gt;0,('Begr.wijz.'!$E$3),"")</f>
        <v/>
      </c>
      <c r="B95" s="35" t="str">
        <f>IF('Begr.wijz.'!B106&lt;&gt;0,('Begr.wijz.'!B106),"")</f>
        <v/>
      </c>
      <c r="C95" s="35" t="str">
        <f>IF('Begr.wijz.'!V106=0,"",'Begr.wijz.'!V106)</f>
        <v/>
      </c>
      <c r="D95" s="35" t="str">
        <f>TEXT(IF('Begr.wijz.'!E106="","",'Begr.wijz.'!E106),"00000")</f>
        <v/>
      </c>
      <c r="E95" s="35" t="str">
        <f>IF('Begr.wijz.'!F106&lt;&gt;"",'Begr.wijz.'!F106,"")</f>
        <v/>
      </c>
      <c r="F95" s="35" t="str">
        <f t="shared" si="1"/>
        <v/>
      </c>
      <c r="G95" s="37" t="str">
        <f>IF(B95&lt;&gt;"",ROUND('Begr.wijz.'!L106+'Begr.wijz.'!Q106,0),"")</f>
        <v/>
      </c>
      <c r="H95" s="37"/>
      <c r="I95" s="37" t="str">
        <f>IF(B95&lt;&gt;"",ROUND('Begr.wijz.'!M106+'Begr.wijz.'!R106,0),"")</f>
        <v/>
      </c>
      <c r="J95" s="37"/>
      <c r="K95" s="37" t="str">
        <f>IF(B95&lt;&gt;"",ROUND('Begr.wijz.'!N106+'Begr.wijz.'!S106,0),"")</f>
        <v/>
      </c>
      <c r="L95" s="37"/>
      <c r="M95" s="37" t="str">
        <f>IF(B95&lt;&gt;"",ROUND('Begr.wijz.'!O106+'Begr.wijz.'!T106,0),"")</f>
        <v/>
      </c>
      <c r="N95" s="37"/>
      <c r="O95" s="37" t="str">
        <f>IF(B95&lt;&gt;"",ROUND('Begr.wijz.'!P106+'Begr.wijz.'!U106,0),"")</f>
        <v/>
      </c>
      <c r="P95" s="37"/>
      <c r="Q95" s="36" t="str">
        <f>IF(B95="","",IF('Begr.wijz.'!J106="", "",'Begr.wijz.'!J106))</f>
        <v/>
      </c>
      <c r="R95" s="36" t="str">
        <f>IF(B95="","",IF('Begr.wijz.'!K106&lt;&gt;"","J",""))</f>
        <v/>
      </c>
    </row>
    <row r="96" spans="1:18" x14ac:dyDescent="0.25">
      <c r="A96" s="35" t="str">
        <f>IF('Begr.wijz.'!B107&lt;&gt;0,('Begr.wijz.'!$E$3),"")</f>
        <v/>
      </c>
      <c r="B96" s="35" t="str">
        <f>IF('Begr.wijz.'!B107&lt;&gt;0,('Begr.wijz.'!B107),"")</f>
        <v/>
      </c>
      <c r="C96" s="35" t="str">
        <f>IF('Begr.wijz.'!V107=0,"",'Begr.wijz.'!V107)</f>
        <v/>
      </c>
      <c r="D96" s="35" t="str">
        <f>TEXT(IF('Begr.wijz.'!E107="","",'Begr.wijz.'!E107),"00000")</f>
        <v/>
      </c>
      <c r="E96" s="35" t="str">
        <f>IF('Begr.wijz.'!F107&lt;&gt;"",'Begr.wijz.'!F107,"")</f>
        <v/>
      </c>
      <c r="F96" s="35" t="str">
        <f t="shared" si="1"/>
        <v/>
      </c>
      <c r="G96" s="37" t="str">
        <f>IF(B96&lt;&gt;"",ROUND('Begr.wijz.'!L107+'Begr.wijz.'!Q107,0),"")</f>
        <v/>
      </c>
      <c r="H96" s="37"/>
      <c r="I96" s="37" t="str">
        <f>IF(B96&lt;&gt;"",ROUND('Begr.wijz.'!M107+'Begr.wijz.'!R107,0),"")</f>
        <v/>
      </c>
      <c r="J96" s="37"/>
      <c r="K96" s="37" t="str">
        <f>IF(B96&lt;&gt;"",ROUND('Begr.wijz.'!N107+'Begr.wijz.'!S107,0),"")</f>
        <v/>
      </c>
      <c r="L96" s="37"/>
      <c r="M96" s="37" t="str">
        <f>IF(B96&lt;&gt;"",ROUND('Begr.wijz.'!O107+'Begr.wijz.'!T107,0),"")</f>
        <v/>
      </c>
      <c r="N96" s="37"/>
      <c r="O96" s="37" t="str">
        <f>IF(B96&lt;&gt;"",ROUND('Begr.wijz.'!P107+'Begr.wijz.'!U107,0),"")</f>
        <v/>
      </c>
      <c r="P96" s="37"/>
      <c r="Q96" s="36" t="str">
        <f>IF(B96="","",IF('Begr.wijz.'!J107="", "",'Begr.wijz.'!J107))</f>
        <v/>
      </c>
      <c r="R96" s="36" t="str">
        <f>IF(B96="","",IF('Begr.wijz.'!K107&lt;&gt;"","J",""))</f>
        <v/>
      </c>
    </row>
    <row r="97" spans="1:18" x14ac:dyDescent="0.25">
      <c r="A97" s="35" t="str">
        <f>IF('Begr.wijz.'!B108&lt;&gt;0,('Begr.wijz.'!$E$3),"")</f>
        <v/>
      </c>
      <c r="B97" s="35" t="str">
        <f>IF('Begr.wijz.'!B108&lt;&gt;0,('Begr.wijz.'!B108),"")</f>
        <v/>
      </c>
      <c r="C97" s="35" t="str">
        <f>IF('Begr.wijz.'!V108=0,"",'Begr.wijz.'!V108)</f>
        <v/>
      </c>
      <c r="D97" s="35" t="str">
        <f>TEXT(IF('Begr.wijz.'!E108="","",'Begr.wijz.'!E108),"00000")</f>
        <v/>
      </c>
      <c r="E97" s="35" t="str">
        <f>IF('Begr.wijz.'!F108&lt;&gt;"",'Begr.wijz.'!F108,"")</f>
        <v/>
      </c>
      <c r="F97" s="35" t="str">
        <f t="shared" si="1"/>
        <v/>
      </c>
      <c r="G97" s="37" t="str">
        <f>IF(B97&lt;&gt;"",ROUND('Begr.wijz.'!L108+'Begr.wijz.'!Q108,0),"")</f>
        <v/>
      </c>
      <c r="H97" s="37"/>
      <c r="I97" s="37" t="str">
        <f>IF(B97&lt;&gt;"",ROUND('Begr.wijz.'!M108+'Begr.wijz.'!R108,0),"")</f>
        <v/>
      </c>
      <c r="J97" s="37"/>
      <c r="K97" s="37" t="str">
        <f>IF(B97&lt;&gt;"",ROUND('Begr.wijz.'!N108+'Begr.wijz.'!S108,0),"")</f>
        <v/>
      </c>
      <c r="L97" s="37"/>
      <c r="M97" s="37" t="str">
        <f>IF(B97&lt;&gt;"",ROUND('Begr.wijz.'!O108+'Begr.wijz.'!T108,0),"")</f>
        <v/>
      </c>
      <c r="N97" s="37"/>
      <c r="O97" s="37" t="str">
        <f>IF(B97&lt;&gt;"",ROUND('Begr.wijz.'!P108+'Begr.wijz.'!U108,0),"")</f>
        <v/>
      </c>
      <c r="P97" s="37"/>
      <c r="Q97" s="36" t="str">
        <f>IF(B97="","",IF('Begr.wijz.'!J108="", "",'Begr.wijz.'!J108))</f>
        <v/>
      </c>
      <c r="R97" s="36" t="str">
        <f>IF(B97="","",IF('Begr.wijz.'!K108&lt;&gt;"","J",""))</f>
        <v/>
      </c>
    </row>
    <row r="98" spans="1:18" x14ac:dyDescent="0.25">
      <c r="A98" s="35" t="str">
        <f>IF('Begr.wijz.'!B109&lt;&gt;0,('Begr.wijz.'!$E$3),"")</f>
        <v/>
      </c>
      <c r="B98" s="35" t="str">
        <f>IF('Begr.wijz.'!B109&lt;&gt;0,('Begr.wijz.'!B109),"")</f>
        <v/>
      </c>
      <c r="C98" s="35" t="str">
        <f>IF('Begr.wijz.'!V109=0,"",'Begr.wijz.'!V109)</f>
        <v/>
      </c>
      <c r="D98" s="35" t="str">
        <f>TEXT(IF('Begr.wijz.'!E109="","",'Begr.wijz.'!E109),"00000")</f>
        <v/>
      </c>
      <c r="E98" s="35" t="str">
        <f>IF('Begr.wijz.'!F109&lt;&gt;"",'Begr.wijz.'!F109,"")</f>
        <v/>
      </c>
      <c r="F98" s="35" t="str">
        <f t="shared" si="1"/>
        <v/>
      </c>
      <c r="G98" s="37" t="str">
        <f>IF(B98&lt;&gt;"",ROUND('Begr.wijz.'!L109+'Begr.wijz.'!Q109,0),"")</f>
        <v/>
      </c>
      <c r="H98" s="37"/>
      <c r="I98" s="37" t="str">
        <f>IF(B98&lt;&gt;"",ROUND('Begr.wijz.'!M109+'Begr.wijz.'!R109,0),"")</f>
        <v/>
      </c>
      <c r="J98" s="37"/>
      <c r="K98" s="37" t="str">
        <f>IF(B98&lt;&gt;"",ROUND('Begr.wijz.'!N109+'Begr.wijz.'!S109,0),"")</f>
        <v/>
      </c>
      <c r="L98" s="37"/>
      <c r="M98" s="37" t="str">
        <f>IF(B98&lt;&gt;"",ROUND('Begr.wijz.'!O109+'Begr.wijz.'!T109,0),"")</f>
        <v/>
      </c>
      <c r="N98" s="37"/>
      <c r="O98" s="37" t="str">
        <f>IF(B98&lt;&gt;"",ROUND('Begr.wijz.'!P109+'Begr.wijz.'!U109,0),"")</f>
        <v/>
      </c>
      <c r="P98" s="37"/>
      <c r="Q98" s="36" t="str">
        <f>IF(B98="","",IF('Begr.wijz.'!J109="", "",'Begr.wijz.'!J109))</f>
        <v/>
      </c>
      <c r="R98" s="36" t="str">
        <f>IF(B98="","",IF('Begr.wijz.'!K109&lt;&gt;"","J",""))</f>
        <v/>
      </c>
    </row>
    <row r="99" spans="1:18" x14ac:dyDescent="0.25">
      <c r="A99" s="35" t="str">
        <f>IF('Begr.wijz.'!B110&lt;&gt;0,('Begr.wijz.'!$E$3),"")</f>
        <v/>
      </c>
      <c r="B99" s="35" t="str">
        <f>IF('Begr.wijz.'!B110&lt;&gt;0,('Begr.wijz.'!B110),"")</f>
        <v/>
      </c>
      <c r="C99" s="35" t="str">
        <f>IF('Begr.wijz.'!V110=0,"",'Begr.wijz.'!V110)</f>
        <v/>
      </c>
      <c r="D99" s="35" t="str">
        <f>TEXT(IF('Begr.wijz.'!E110="","",'Begr.wijz.'!E110),"00000")</f>
        <v/>
      </c>
      <c r="E99" s="35" t="str">
        <f>IF('Begr.wijz.'!F110&lt;&gt;"",'Begr.wijz.'!F110,"")</f>
        <v/>
      </c>
      <c r="F99" s="35" t="str">
        <f t="shared" si="1"/>
        <v/>
      </c>
      <c r="G99" s="37" t="str">
        <f>IF(B99&lt;&gt;"",ROUND('Begr.wijz.'!L110+'Begr.wijz.'!Q110,0),"")</f>
        <v/>
      </c>
      <c r="H99" s="37"/>
      <c r="I99" s="37" t="str">
        <f>IF(B99&lt;&gt;"",ROUND('Begr.wijz.'!M110+'Begr.wijz.'!R110,0),"")</f>
        <v/>
      </c>
      <c r="J99" s="37"/>
      <c r="K99" s="37" t="str">
        <f>IF(B99&lt;&gt;"",ROUND('Begr.wijz.'!N110+'Begr.wijz.'!S110,0),"")</f>
        <v/>
      </c>
      <c r="L99" s="37"/>
      <c r="M99" s="37" t="str">
        <f>IF(B99&lt;&gt;"",ROUND('Begr.wijz.'!O110+'Begr.wijz.'!T110,0),"")</f>
        <v/>
      </c>
      <c r="N99" s="37"/>
      <c r="O99" s="37" t="str">
        <f>IF(B99&lt;&gt;"",ROUND('Begr.wijz.'!P110+'Begr.wijz.'!U110,0),"")</f>
        <v/>
      </c>
      <c r="P99" s="37"/>
      <c r="Q99" s="36" t="str">
        <f>IF(B99="","",IF('Begr.wijz.'!J110="", "",'Begr.wijz.'!J110))</f>
        <v/>
      </c>
      <c r="R99" s="36" t="str">
        <f>IF(B99="","",IF('Begr.wijz.'!K110&lt;&gt;"","J",""))</f>
        <v/>
      </c>
    </row>
    <row r="100" spans="1:18" x14ac:dyDescent="0.25">
      <c r="A100" s="35" t="str">
        <f>IF('Begr.wijz.'!B111&lt;&gt;0,('Begr.wijz.'!$E$3),"")</f>
        <v/>
      </c>
      <c r="B100" s="35" t="str">
        <f>IF('Begr.wijz.'!B111&lt;&gt;0,('Begr.wijz.'!B111),"")</f>
        <v/>
      </c>
      <c r="C100" s="35" t="str">
        <f>IF('Begr.wijz.'!V111=0,"",'Begr.wijz.'!V111)</f>
        <v/>
      </c>
      <c r="D100" s="35" t="str">
        <f>TEXT(IF('Begr.wijz.'!E111="","",'Begr.wijz.'!E111),"00000")</f>
        <v/>
      </c>
      <c r="E100" s="35" t="str">
        <f>IF('Begr.wijz.'!F111&lt;&gt;"",'Begr.wijz.'!F111,"")</f>
        <v/>
      </c>
      <c r="F100" s="35" t="str">
        <f t="shared" si="1"/>
        <v/>
      </c>
      <c r="G100" s="37" t="str">
        <f>IF(B100&lt;&gt;"",ROUND('Begr.wijz.'!L111+'Begr.wijz.'!Q111,0),"")</f>
        <v/>
      </c>
      <c r="H100" s="37"/>
      <c r="I100" s="37" t="str">
        <f>IF(B100&lt;&gt;"",ROUND('Begr.wijz.'!M111+'Begr.wijz.'!R111,0),"")</f>
        <v/>
      </c>
      <c r="J100" s="37"/>
      <c r="K100" s="37" t="str">
        <f>IF(B100&lt;&gt;"",ROUND('Begr.wijz.'!N111+'Begr.wijz.'!S111,0),"")</f>
        <v/>
      </c>
      <c r="L100" s="37"/>
      <c r="M100" s="37" t="str">
        <f>IF(B100&lt;&gt;"",ROUND('Begr.wijz.'!O111+'Begr.wijz.'!T111,0),"")</f>
        <v/>
      </c>
      <c r="N100" s="37"/>
      <c r="O100" s="37" t="str">
        <f>IF(B100&lt;&gt;"",ROUND('Begr.wijz.'!P111+'Begr.wijz.'!U111,0),"")</f>
        <v/>
      </c>
      <c r="P100" s="37"/>
      <c r="Q100" s="36" t="str">
        <f>IF(B100="","",IF('Begr.wijz.'!J111="", "",'Begr.wijz.'!J111))</f>
        <v/>
      </c>
      <c r="R100" s="36" t="str">
        <f>IF(B100="","",IF('Begr.wijz.'!K111&lt;&gt;"","J",""))</f>
        <v/>
      </c>
    </row>
    <row r="101" spans="1:18" x14ac:dyDescent="0.25">
      <c r="A101" s="35" t="str">
        <f>IF('Begr.wijz.'!B112&lt;&gt;0,('Begr.wijz.'!$E$3),"")</f>
        <v/>
      </c>
      <c r="B101" s="35" t="str">
        <f>IF('Begr.wijz.'!B112&lt;&gt;0,('Begr.wijz.'!B112),"")</f>
        <v/>
      </c>
      <c r="C101" s="35" t="str">
        <f>IF('Begr.wijz.'!V112=0,"",'Begr.wijz.'!V112)</f>
        <v/>
      </c>
      <c r="D101" s="35" t="str">
        <f>TEXT(IF('Begr.wijz.'!E112="","",'Begr.wijz.'!E112),"00000")</f>
        <v/>
      </c>
      <c r="E101" s="35" t="str">
        <f>IF('Begr.wijz.'!F112&lt;&gt;"",'Begr.wijz.'!F112,"")</f>
        <v/>
      </c>
      <c r="F101" s="35" t="str">
        <f t="shared" si="1"/>
        <v/>
      </c>
      <c r="G101" s="37" t="str">
        <f>IF(B101&lt;&gt;"",ROUND('Begr.wijz.'!L112+'Begr.wijz.'!Q112,0),"")</f>
        <v/>
      </c>
      <c r="H101" s="37"/>
      <c r="I101" s="37" t="str">
        <f>IF(B101&lt;&gt;"",ROUND('Begr.wijz.'!M112+'Begr.wijz.'!R112,0),"")</f>
        <v/>
      </c>
      <c r="J101" s="37"/>
      <c r="K101" s="37" t="str">
        <f>IF(B101&lt;&gt;"",ROUND('Begr.wijz.'!N112+'Begr.wijz.'!S112,0),"")</f>
        <v/>
      </c>
      <c r="L101" s="37"/>
      <c r="M101" s="37" t="str">
        <f>IF(B101&lt;&gt;"",ROUND('Begr.wijz.'!O112+'Begr.wijz.'!T112,0),"")</f>
        <v/>
      </c>
      <c r="N101" s="37"/>
      <c r="O101" s="37" t="str">
        <f>IF(B101&lt;&gt;"",ROUND('Begr.wijz.'!P112+'Begr.wijz.'!U112,0),"")</f>
        <v/>
      </c>
      <c r="P101" s="37"/>
      <c r="Q101" s="36" t="str">
        <f>IF(B101="","",IF('Begr.wijz.'!J112="", "",'Begr.wijz.'!J112))</f>
        <v/>
      </c>
      <c r="R101" s="36" t="str">
        <f>IF(B101="","",IF('Begr.wijz.'!K112&lt;&gt;"","J",""))</f>
        <v/>
      </c>
    </row>
    <row r="102" spans="1:18" x14ac:dyDescent="0.25">
      <c r="A102" s="35" t="str">
        <f>IF('Begr.wijz.'!B113&lt;&gt;0,('Begr.wijz.'!$E$3),"")</f>
        <v/>
      </c>
      <c r="B102" s="35" t="str">
        <f>IF('Begr.wijz.'!B113&lt;&gt;0,('Begr.wijz.'!B113),"")</f>
        <v/>
      </c>
      <c r="C102" s="35" t="str">
        <f>IF('Begr.wijz.'!V113=0,"",'Begr.wijz.'!V113)</f>
        <v/>
      </c>
      <c r="D102" s="35" t="str">
        <f>TEXT(IF('Begr.wijz.'!E113="","",'Begr.wijz.'!E113),"00000")</f>
        <v/>
      </c>
      <c r="E102" s="35" t="str">
        <f>IF('Begr.wijz.'!F113&lt;&gt;"",'Begr.wijz.'!F113,"")</f>
        <v/>
      </c>
      <c r="F102" s="35" t="str">
        <f t="shared" si="1"/>
        <v/>
      </c>
      <c r="G102" s="37" t="str">
        <f>IF(B102&lt;&gt;"",ROUND('Begr.wijz.'!L113+'Begr.wijz.'!Q113,0),"")</f>
        <v/>
      </c>
      <c r="H102" s="37"/>
      <c r="I102" s="37" t="str">
        <f>IF(B102&lt;&gt;"",ROUND('Begr.wijz.'!M113+'Begr.wijz.'!R113,0),"")</f>
        <v/>
      </c>
      <c r="J102" s="37"/>
      <c r="K102" s="37" t="str">
        <f>IF(B102&lt;&gt;"",ROUND('Begr.wijz.'!N113+'Begr.wijz.'!S113,0),"")</f>
        <v/>
      </c>
      <c r="L102" s="37"/>
      <c r="M102" s="37" t="str">
        <f>IF(B102&lt;&gt;"",ROUND('Begr.wijz.'!O113+'Begr.wijz.'!T113,0),"")</f>
        <v/>
      </c>
      <c r="N102" s="37"/>
      <c r="O102" s="37" t="str">
        <f>IF(B102&lt;&gt;"",ROUND('Begr.wijz.'!P113+'Begr.wijz.'!U113,0),"")</f>
        <v/>
      </c>
      <c r="P102" s="37"/>
      <c r="Q102" s="36" t="str">
        <f>IF(B102="","",IF('Begr.wijz.'!J113="", "",'Begr.wijz.'!J113))</f>
        <v/>
      </c>
      <c r="R102" s="36" t="str">
        <f>IF(B102="","",IF('Begr.wijz.'!K113&lt;&gt;"","J",""))</f>
        <v/>
      </c>
    </row>
    <row r="103" spans="1:18" x14ac:dyDescent="0.25">
      <c r="A103" s="35" t="str">
        <f>IF('Begr.wijz.'!B114&lt;&gt;0,('Begr.wijz.'!$E$3),"")</f>
        <v/>
      </c>
      <c r="B103" s="35" t="str">
        <f>IF('Begr.wijz.'!B114&lt;&gt;0,('Begr.wijz.'!B114),"")</f>
        <v/>
      </c>
      <c r="C103" s="35" t="str">
        <f>IF('Begr.wijz.'!V114=0,"",'Begr.wijz.'!V114)</f>
        <v/>
      </c>
      <c r="D103" s="35" t="str">
        <f>TEXT(IF('Begr.wijz.'!E114="","",'Begr.wijz.'!E114),"00000")</f>
        <v/>
      </c>
      <c r="E103" s="35" t="str">
        <f>IF('Begr.wijz.'!F114&lt;&gt;"",'Begr.wijz.'!F114,"")</f>
        <v/>
      </c>
      <c r="F103" s="35" t="str">
        <f t="shared" si="1"/>
        <v/>
      </c>
      <c r="G103" s="37" t="str">
        <f>IF(B103&lt;&gt;"",ROUND('Begr.wijz.'!L114+'Begr.wijz.'!Q114,0),"")</f>
        <v/>
      </c>
      <c r="H103" s="37"/>
      <c r="I103" s="37" t="str">
        <f>IF(B103&lt;&gt;"",ROUND('Begr.wijz.'!M114+'Begr.wijz.'!R114,0),"")</f>
        <v/>
      </c>
      <c r="J103" s="37"/>
      <c r="K103" s="37" t="str">
        <f>IF(B103&lt;&gt;"",ROUND('Begr.wijz.'!N114+'Begr.wijz.'!S114,0),"")</f>
        <v/>
      </c>
      <c r="L103" s="37"/>
      <c r="M103" s="37" t="str">
        <f>IF(B103&lt;&gt;"",ROUND('Begr.wijz.'!O114+'Begr.wijz.'!T114,0),"")</f>
        <v/>
      </c>
      <c r="N103" s="37"/>
      <c r="O103" s="37" t="str">
        <f>IF(B103&lt;&gt;"",ROUND('Begr.wijz.'!P114+'Begr.wijz.'!U114,0),"")</f>
        <v/>
      </c>
      <c r="P103" s="37"/>
      <c r="Q103" s="36" t="str">
        <f>IF(B103="","",IF('Begr.wijz.'!J114="", "",'Begr.wijz.'!J114))</f>
        <v/>
      </c>
      <c r="R103" s="36" t="str">
        <f>IF(B103="","",IF('Begr.wijz.'!K114&lt;&gt;"","J",""))</f>
        <v/>
      </c>
    </row>
    <row r="104" spans="1:18" x14ac:dyDescent="0.25">
      <c r="A104" s="35" t="str">
        <f>IF('Begr.wijz.'!B115&lt;&gt;0,('Begr.wijz.'!$E$3),"")</f>
        <v/>
      </c>
      <c r="B104" s="35" t="str">
        <f>IF('Begr.wijz.'!B115&lt;&gt;0,('Begr.wijz.'!B115),"")</f>
        <v/>
      </c>
      <c r="C104" s="35" t="str">
        <f>IF('Begr.wijz.'!V115=0,"",'Begr.wijz.'!V115)</f>
        <v/>
      </c>
      <c r="D104" s="35" t="str">
        <f>TEXT(IF('Begr.wijz.'!E115="","",'Begr.wijz.'!E115),"00000")</f>
        <v/>
      </c>
      <c r="E104" s="35" t="str">
        <f>IF('Begr.wijz.'!F115&lt;&gt;"",'Begr.wijz.'!F115,"")</f>
        <v/>
      </c>
      <c r="F104" s="35" t="str">
        <f t="shared" si="1"/>
        <v/>
      </c>
      <c r="G104" s="37" t="str">
        <f>IF(B104&lt;&gt;"",ROUND('Begr.wijz.'!L115+'Begr.wijz.'!Q115,0),"")</f>
        <v/>
      </c>
      <c r="H104" s="37"/>
      <c r="I104" s="37" t="str">
        <f>IF(B104&lt;&gt;"",ROUND('Begr.wijz.'!M115+'Begr.wijz.'!R115,0),"")</f>
        <v/>
      </c>
      <c r="J104" s="37"/>
      <c r="K104" s="37" t="str">
        <f>IF(B104&lt;&gt;"",ROUND('Begr.wijz.'!N115+'Begr.wijz.'!S115,0),"")</f>
        <v/>
      </c>
      <c r="L104" s="37"/>
      <c r="M104" s="37" t="str">
        <f>IF(B104&lt;&gt;"",ROUND('Begr.wijz.'!O115+'Begr.wijz.'!T115,0),"")</f>
        <v/>
      </c>
      <c r="N104" s="37"/>
      <c r="O104" s="37" t="str">
        <f>IF(B104&lt;&gt;"",ROUND('Begr.wijz.'!P115+'Begr.wijz.'!U115,0),"")</f>
        <v/>
      </c>
      <c r="P104" s="37"/>
      <c r="Q104" s="36" t="str">
        <f>IF(B104="","",IF('Begr.wijz.'!J115="", "",'Begr.wijz.'!J115))</f>
        <v/>
      </c>
      <c r="R104" s="36" t="str">
        <f>IF(B104="","",IF('Begr.wijz.'!K115&lt;&gt;"","J",""))</f>
        <v/>
      </c>
    </row>
    <row r="105" spans="1:18" x14ac:dyDescent="0.25">
      <c r="A105" s="35" t="str">
        <f>IF('Begr.wijz.'!B116&lt;&gt;0,('Begr.wijz.'!$E$3),"")</f>
        <v/>
      </c>
      <c r="B105" s="35" t="str">
        <f>IF('Begr.wijz.'!B116&lt;&gt;0,('Begr.wijz.'!B116),"")</f>
        <v/>
      </c>
      <c r="C105" s="35" t="str">
        <f>IF('Begr.wijz.'!V116=0,"",'Begr.wijz.'!V116)</f>
        <v/>
      </c>
      <c r="D105" s="35" t="str">
        <f>TEXT(IF('Begr.wijz.'!E116="","",'Begr.wijz.'!E116),"00000")</f>
        <v/>
      </c>
      <c r="E105" s="35" t="str">
        <f>IF('Begr.wijz.'!F116&lt;&gt;"",'Begr.wijz.'!F116,"")</f>
        <v/>
      </c>
      <c r="F105" s="35" t="str">
        <f t="shared" si="1"/>
        <v/>
      </c>
      <c r="G105" s="37" t="str">
        <f>IF(B105&lt;&gt;"",ROUND('Begr.wijz.'!L116+'Begr.wijz.'!Q116,0),"")</f>
        <v/>
      </c>
      <c r="H105" s="37"/>
      <c r="I105" s="37" t="str">
        <f>IF(B105&lt;&gt;"",ROUND('Begr.wijz.'!M116+'Begr.wijz.'!R116,0),"")</f>
        <v/>
      </c>
      <c r="J105" s="37"/>
      <c r="K105" s="37" t="str">
        <f>IF(B105&lt;&gt;"",ROUND('Begr.wijz.'!N116+'Begr.wijz.'!S116,0),"")</f>
        <v/>
      </c>
      <c r="L105" s="37"/>
      <c r="M105" s="37" t="str">
        <f>IF(B105&lt;&gt;"",ROUND('Begr.wijz.'!O116+'Begr.wijz.'!T116,0),"")</f>
        <v/>
      </c>
      <c r="N105" s="37"/>
      <c r="O105" s="37" t="str">
        <f>IF(B105&lt;&gt;"",ROUND('Begr.wijz.'!P116+'Begr.wijz.'!U116,0),"")</f>
        <v/>
      </c>
      <c r="P105" s="37"/>
      <c r="Q105" s="36" t="str">
        <f>IF(B105="","",IF('Begr.wijz.'!J116="", "",'Begr.wijz.'!J116))</f>
        <v/>
      </c>
      <c r="R105" s="36" t="str">
        <f>IF(B105="","",IF('Begr.wijz.'!K116&lt;&gt;"","J",""))</f>
        <v/>
      </c>
    </row>
    <row r="106" spans="1:18" x14ac:dyDescent="0.25">
      <c r="A106" s="35" t="str">
        <f>IF('Begr.wijz.'!B117&lt;&gt;0,('Begr.wijz.'!$E$3),"")</f>
        <v/>
      </c>
      <c r="B106" s="35" t="str">
        <f>IF('Begr.wijz.'!B117&lt;&gt;0,('Begr.wijz.'!B117),"")</f>
        <v/>
      </c>
      <c r="C106" s="35" t="str">
        <f>IF('Begr.wijz.'!V117=0,"",'Begr.wijz.'!V117)</f>
        <v/>
      </c>
      <c r="D106" s="35" t="str">
        <f>TEXT(IF('Begr.wijz.'!E117="","",'Begr.wijz.'!E117),"00000")</f>
        <v/>
      </c>
      <c r="E106" s="35" t="str">
        <f>IF('Begr.wijz.'!F117&lt;&gt;"",'Begr.wijz.'!F117,"")</f>
        <v/>
      </c>
      <c r="F106" s="35" t="str">
        <f t="shared" si="1"/>
        <v/>
      </c>
      <c r="G106" s="37" t="str">
        <f>IF(B106&lt;&gt;"",ROUND('Begr.wijz.'!L117+'Begr.wijz.'!Q117,0),"")</f>
        <v/>
      </c>
      <c r="H106" s="37"/>
      <c r="I106" s="37" t="str">
        <f>IF(B106&lt;&gt;"",ROUND('Begr.wijz.'!M117+'Begr.wijz.'!R117,0),"")</f>
        <v/>
      </c>
      <c r="J106" s="37"/>
      <c r="K106" s="37" t="str">
        <f>IF(B106&lt;&gt;"",ROUND('Begr.wijz.'!N117+'Begr.wijz.'!S117,0),"")</f>
        <v/>
      </c>
      <c r="L106" s="37"/>
      <c r="M106" s="37" t="str">
        <f>IF(B106&lt;&gt;"",ROUND('Begr.wijz.'!O117+'Begr.wijz.'!T117,0),"")</f>
        <v/>
      </c>
      <c r="N106" s="37"/>
      <c r="O106" s="37" t="str">
        <f>IF(B106&lt;&gt;"",ROUND('Begr.wijz.'!P117+'Begr.wijz.'!U117,0),"")</f>
        <v/>
      </c>
      <c r="P106" s="37"/>
      <c r="Q106" s="36" t="str">
        <f>IF(B106="","",IF('Begr.wijz.'!J117="", "",'Begr.wijz.'!J117))</f>
        <v/>
      </c>
      <c r="R106" s="36" t="str">
        <f>IF(B106="","",IF('Begr.wijz.'!K117&lt;&gt;"","J",""))</f>
        <v/>
      </c>
    </row>
    <row r="107" spans="1:18" x14ac:dyDescent="0.25">
      <c r="A107" s="35" t="str">
        <f>IF('Begr.wijz.'!B118&lt;&gt;0,('Begr.wijz.'!$E$3),"")</f>
        <v/>
      </c>
      <c r="B107" s="35" t="str">
        <f>IF('Begr.wijz.'!B118&lt;&gt;0,('Begr.wijz.'!B118),"")</f>
        <v/>
      </c>
      <c r="C107" s="35" t="str">
        <f>IF('Begr.wijz.'!V118=0,"",'Begr.wijz.'!V118)</f>
        <v/>
      </c>
      <c r="D107" s="35" t="str">
        <f>TEXT(IF('Begr.wijz.'!E118="","",'Begr.wijz.'!E118),"00000")</f>
        <v/>
      </c>
      <c r="E107" s="35" t="str">
        <f>IF('Begr.wijz.'!F118&lt;&gt;"",'Begr.wijz.'!F118,"")</f>
        <v/>
      </c>
      <c r="F107" s="35" t="str">
        <f t="shared" si="1"/>
        <v/>
      </c>
      <c r="G107" s="37" t="str">
        <f>IF(B107&lt;&gt;"",ROUND('Begr.wijz.'!L118+'Begr.wijz.'!Q118,0),"")</f>
        <v/>
      </c>
      <c r="H107" s="37"/>
      <c r="I107" s="37" t="str">
        <f>IF(B107&lt;&gt;"",ROUND('Begr.wijz.'!M118+'Begr.wijz.'!R118,0),"")</f>
        <v/>
      </c>
      <c r="J107" s="37"/>
      <c r="K107" s="37" t="str">
        <f>IF(B107&lt;&gt;"",ROUND('Begr.wijz.'!N118+'Begr.wijz.'!S118,0),"")</f>
        <v/>
      </c>
      <c r="L107" s="37"/>
      <c r="M107" s="37" t="str">
        <f>IF(B107&lt;&gt;"",ROUND('Begr.wijz.'!O118+'Begr.wijz.'!T118,0),"")</f>
        <v/>
      </c>
      <c r="N107" s="37"/>
      <c r="O107" s="37" t="str">
        <f>IF(B107&lt;&gt;"",ROUND('Begr.wijz.'!P118+'Begr.wijz.'!U118,0),"")</f>
        <v/>
      </c>
      <c r="P107" s="37"/>
      <c r="Q107" s="36" t="str">
        <f>IF(B107="","",IF('Begr.wijz.'!J118="", "",'Begr.wijz.'!J118))</f>
        <v/>
      </c>
      <c r="R107" s="36" t="str">
        <f>IF(B107="","",IF('Begr.wijz.'!K118&lt;&gt;"","J",""))</f>
        <v/>
      </c>
    </row>
    <row r="108" spans="1:18" x14ac:dyDescent="0.25">
      <c r="A108" s="35" t="str">
        <f>IF('Begr.wijz.'!B119&lt;&gt;0,('Begr.wijz.'!$E$3),"")</f>
        <v/>
      </c>
      <c r="B108" s="35" t="str">
        <f>IF('Begr.wijz.'!B119&lt;&gt;0,('Begr.wijz.'!B119),"")</f>
        <v/>
      </c>
      <c r="C108" s="35" t="str">
        <f>IF('Begr.wijz.'!V119=0,"",'Begr.wijz.'!V119)</f>
        <v/>
      </c>
      <c r="D108" s="35" t="str">
        <f>TEXT(IF('Begr.wijz.'!E119="","",'Begr.wijz.'!E119),"00000")</f>
        <v/>
      </c>
      <c r="E108" s="35" t="str">
        <f>IF('Begr.wijz.'!F119&lt;&gt;"",'Begr.wijz.'!F119,"")</f>
        <v/>
      </c>
      <c r="F108" s="35" t="str">
        <f t="shared" si="1"/>
        <v/>
      </c>
      <c r="G108" s="37" t="str">
        <f>IF(B108&lt;&gt;"",ROUND('Begr.wijz.'!L119+'Begr.wijz.'!Q119,0),"")</f>
        <v/>
      </c>
      <c r="H108" s="37"/>
      <c r="I108" s="37" t="str">
        <f>IF(B108&lt;&gt;"",ROUND('Begr.wijz.'!M119+'Begr.wijz.'!R119,0),"")</f>
        <v/>
      </c>
      <c r="J108" s="37"/>
      <c r="K108" s="37" t="str">
        <f>IF(B108&lt;&gt;"",ROUND('Begr.wijz.'!N119+'Begr.wijz.'!S119,0),"")</f>
        <v/>
      </c>
      <c r="L108" s="37"/>
      <c r="M108" s="37" t="str">
        <f>IF(B108&lt;&gt;"",ROUND('Begr.wijz.'!O119+'Begr.wijz.'!T119,0),"")</f>
        <v/>
      </c>
      <c r="N108" s="37"/>
      <c r="O108" s="37" t="str">
        <f>IF(B108&lt;&gt;"",ROUND('Begr.wijz.'!P119+'Begr.wijz.'!U119,0),"")</f>
        <v/>
      </c>
      <c r="P108" s="37"/>
      <c r="Q108" s="36" t="str">
        <f>IF(B108="","",IF('Begr.wijz.'!J119="", "",'Begr.wijz.'!J119))</f>
        <v/>
      </c>
      <c r="R108" s="36" t="str">
        <f>IF(B108="","",IF('Begr.wijz.'!K119&lt;&gt;"","J",""))</f>
        <v/>
      </c>
    </row>
    <row r="109" spans="1:18" x14ac:dyDescent="0.25">
      <c r="A109" s="35" t="str">
        <f>IF('Begr.wijz.'!B120&lt;&gt;0,('Begr.wijz.'!$E$3),"")</f>
        <v/>
      </c>
      <c r="B109" s="35" t="str">
        <f>IF('Begr.wijz.'!B120&lt;&gt;0,('Begr.wijz.'!B120),"")</f>
        <v/>
      </c>
      <c r="C109" s="35" t="str">
        <f>IF('Begr.wijz.'!V120=0,"",'Begr.wijz.'!V120)</f>
        <v/>
      </c>
      <c r="D109" s="35" t="str">
        <f>TEXT(IF('Begr.wijz.'!E120="","",'Begr.wijz.'!E120),"00000")</f>
        <v/>
      </c>
      <c r="E109" s="35" t="str">
        <f>IF('Begr.wijz.'!F120&lt;&gt;"",'Begr.wijz.'!F120,"")</f>
        <v/>
      </c>
      <c r="F109" s="35" t="str">
        <f t="shared" si="1"/>
        <v/>
      </c>
      <c r="G109" s="37" t="str">
        <f>IF(B109&lt;&gt;"",ROUND('Begr.wijz.'!L120+'Begr.wijz.'!Q120,0),"")</f>
        <v/>
      </c>
      <c r="H109" s="37"/>
      <c r="I109" s="37" t="str">
        <f>IF(B109&lt;&gt;"",ROUND('Begr.wijz.'!M120+'Begr.wijz.'!R120,0),"")</f>
        <v/>
      </c>
      <c r="J109" s="37"/>
      <c r="K109" s="37" t="str">
        <f>IF(B109&lt;&gt;"",ROUND('Begr.wijz.'!N120+'Begr.wijz.'!S120,0),"")</f>
        <v/>
      </c>
      <c r="L109" s="37"/>
      <c r="M109" s="37" t="str">
        <f>IF(B109&lt;&gt;"",ROUND('Begr.wijz.'!O120+'Begr.wijz.'!T120,0),"")</f>
        <v/>
      </c>
      <c r="N109" s="37"/>
      <c r="O109" s="37" t="str">
        <f>IF(B109&lt;&gt;"",ROUND('Begr.wijz.'!P120+'Begr.wijz.'!U120,0),"")</f>
        <v/>
      </c>
      <c r="P109" s="37"/>
      <c r="Q109" s="36" t="str">
        <f>IF(B109="","",IF('Begr.wijz.'!J120="", "",'Begr.wijz.'!J120))</f>
        <v/>
      </c>
      <c r="R109" s="36" t="str">
        <f>IF(B109="","",IF('Begr.wijz.'!K120&lt;&gt;"","J",""))</f>
        <v/>
      </c>
    </row>
    <row r="110" spans="1:18" x14ac:dyDescent="0.25">
      <c r="A110" s="35" t="str">
        <f>IF('Begr.wijz.'!B121&lt;&gt;0,('Begr.wijz.'!$E$3),"")</f>
        <v/>
      </c>
      <c r="B110" s="35" t="str">
        <f>IF('Begr.wijz.'!B121&lt;&gt;0,('Begr.wijz.'!B121),"")</f>
        <v/>
      </c>
      <c r="C110" s="35" t="str">
        <f>IF('Begr.wijz.'!V121=0,"",'Begr.wijz.'!V121)</f>
        <v/>
      </c>
      <c r="D110" s="35" t="str">
        <f>TEXT(IF('Begr.wijz.'!E121="","",'Begr.wijz.'!E121),"00000")</f>
        <v/>
      </c>
      <c r="E110" s="35" t="str">
        <f>IF('Begr.wijz.'!F121&lt;&gt;"",'Begr.wijz.'!F121,"")</f>
        <v/>
      </c>
      <c r="F110" s="35" t="str">
        <f t="shared" si="1"/>
        <v/>
      </c>
      <c r="G110" s="37" t="str">
        <f>IF(B110&lt;&gt;"",ROUND('Begr.wijz.'!L121+'Begr.wijz.'!Q121,0),"")</f>
        <v/>
      </c>
      <c r="H110" s="37"/>
      <c r="I110" s="37" t="str">
        <f>IF(B110&lt;&gt;"",ROUND('Begr.wijz.'!M121+'Begr.wijz.'!R121,0),"")</f>
        <v/>
      </c>
      <c r="J110" s="37"/>
      <c r="K110" s="37" t="str">
        <f>IF(B110&lt;&gt;"",ROUND('Begr.wijz.'!N121+'Begr.wijz.'!S121,0),"")</f>
        <v/>
      </c>
      <c r="L110" s="37"/>
      <c r="M110" s="37" t="str">
        <f>IF(B110&lt;&gt;"",ROUND('Begr.wijz.'!O121+'Begr.wijz.'!T121,0),"")</f>
        <v/>
      </c>
      <c r="N110" s="37"/>
      <c r="O110" s="37" t="str">
        <f>IF(B110&lt;&gt;"",ROUND('Begr.wijz.'!P121+'Begr.wijz.'!U121,0),"")</f>
        <v/>
      </c>
      <c r="P110" s="37"/>
      <c r="Q110" s="36" t="str">
        <f>IF(B110="","",IF('Begr.wijz.'!J121="", "",'Begr.wijz.'!J121))</f>
        <v/>
      </c>
      <c r="R110" s="36" t="str">
        <f>IF(B110="","",IF('Begr.wijz.'!K121&lt;&gt;"","J",""))</f>
        <v/>
      </c>
    </row>
    <row r="111" spans="1:18" x14ac:dyDescent="0.25">
      <c r="A111" s="35" t="str">
        <f>IF('Begr.wijz.'!B122&lt;&gt;0,('Begr.wijz.'!$E$3),"")</f>
        <v/>
      </c>
      <c r="B111" s="35" t="str">
        <f>IF('Begr.wijz.'!B122&lt;&gt;0,('Begr.wijz.'!B122),"")</f>
        <v/>
      </c>
      <c r="C111" s="35" t="str">
        <f>IF('Begr.wijz.'!V122=0,"",'Begr.wijz.'!V122)</f>
        <v/>
      </c>
      <c r="D111" s="35" t="str">
        <f>TEXT(IF('Begr.wijz.'!E122="","",'Begr.wijz.'!E122),"00000")</f>
        <v/>
      </c>
      <c r="E111" s="35" t="str">
        <f>IF('Begr.wijz.'!F122&lt;&gt;"",'Begr.wijz.'!F122,"")</f>
        <v/>
      </c>
      <c r="F111" s="35" t="str">
        <f t="shared" si="1"/>
        <v/>
      </c>
      <c r="G111" s="37" t="str">
        <f>IF(B111&lt;&gt;"",ROUND('Begr.wijz.'!L122+'Begr.wijz.'!Q122,0),"")</f>
        <v/>
      </c>
      <c r="H111" s="37"/>
      <c r="I111" s="37" t="str">
        <f>IF(B111&lt;&gt;"",ROUND('Begr.wijz.'!M122+'Begr.wijz.'!R122,0),"")</f>
        <v/>
      </c>
      <c r="J111" s="37"/>
      <c r="K111" s="37" t="str">
        <f>IF(B111&lt;&gt;"",ROUND('Begr.wijz.'!N122+'Begr.wijz.'!S122,0),"")</f>
        <v/>
      </c>
      <c r="L111" s="37"/>
      <c r="M111" s="37" t="str">
        <f>IF(B111&lt;&gt;"",ROUND('Begr.wijz.'!O122+'Begr.wijz.'!T122,0),"")</f>
        <v/>
      </c>
      <c r="N111" s="37"/>
      <c r="O111" s="37" t="str">
        <f>IF(B111&lt;&gt;"",ROUND('Begr.wijz.'!P122+'Begr.wijz.'!U122,0),"")</f>
        <v/>
      </c>
      <c r="P111" s="37"/>
      <c r="Q111" s="36" t="str">
        <f>IF(B111="","",IF('Begr.wijz.'!J122="", "",'Begr.wijz.'!J122))</f>
        <v/>
      </c>
      <c r="R111" s="36" t="str">
        <f>IF(B111="","",IF('Begr.wijz.'!K122&lt;&gt;"","J",""))</f>
        <v/>
      </c>
    </row>
    <row r="112" spans="1:18" x14ac:dyDescent="0.25">
      <c r="A112" s="35" t="str">
        <f>IF('Begr.wijz.'!B123&lt;&gt;0,('Begr.wijz.'!$E$3),"")</f>
        <v/>
      </c>
      <c r="B112" s="35" t="str">
        <f>IF('Begr.wijz.'!B123&lt;&gt;0,('Begr.wijz.'!B123),"")</f>
        <v/>
      </c>
      <c r="C112" s="35" t="str">
        <f>IF('Begr.wijz.'!V123=0,"",'Begr.wijz.'!V123)</f>
        <v/>
      </c>
      <c r="D112" s="35" t="str">
        <f>TEXT(IF('Begr.wijz.'!E123="","",'Begr.wijz.'!E123),"00000")</f>
        <v/>
      </c>
      <c r="E112" s="35" t="str">
        <f>IF('Begr.wijz.'!F123&lt;&gt;"",'Begr.wijz.'!F123,"")</f>
        <v/>
      </c>
      <c r="F112" s="35" t="str">
        <f t="shared" si="1"/>
        <v/>
      </c>
      <c r="G112" s="37" t="str">
        <f>IF(B112&lt;&gt;"",ROUND('Begr.wijz.'!L123+'Begr.wijz.'!Q123,0),"")</f>
        <v/>
      </c>
      <c r="H112" s="37"/>
      <c r="I112" s="37" t="str">
        <f>IF(B112&lt;&gt;"",ROUND('Begr.wijz.'!M123+'Begr.wijz.'!R123,0),"")</f>
        <v/>
      </c>
      <c r="J112" s="37"/>
      <c r="K112" s="37" t="str">
        <f>IF(B112&lt;&gt;"",ROUND('Begr.wijz.'!N123+'Begr.wijz.'!S123,0),"")</f>
        <v/>
      </c>
      <c r="L112" s="37"/>
      <c r="M112" s="37" t="str">
        <f>IF(B112&lt;&gt;"",ROUND('Begr.wijz.'!O123+'Begr.wijz.'!T123,0),"")</f>
        <v/>
      </c>
      <c r="N112" s="37"/>
      <c r="O112" s="37" t="str">
        <f>IF(B112&lt;&gt;"",ROUND('Begr.wijz.'!P123+'Begr.wijz.'!U123,0),"")</f>
        <v/>
      </c>
      <c r="P112" s="37"/>
      <c r="Q112" s="36" t="str">
        <f>IF(B112="","",IF('Begr.wijz.'!J123="", "",'Begr.wijz.'!J123))</f>
        <v/>
      </c>
      <c r="R112" s="36" t="str">
        <f>IF(B112="","",IF('Begr.wijz.'!K123&lt;&gt;"","J",""))</f>
        <v/>
      </c>
    </row>
    <row r="113" spans="1:18" x14ac:dyDescent="0.25">
      <c r="A113" s="35" t="str">
        <f>IF('Begr.wijz.'!B124&lt;&gt;0,('Begr.wijz.'!$E$3),"")</f>
        <v/>
      </c>
      <c r="B113" s="35" t="str">
        <f>IF('Begr.wijz.'!B124&lt;&gt;0,('Begr.wijz.'!B124),"")</f>
        <v/>
      </c>
      <c r="C113" s="35" t="str">
        <f>IF('Begr.wijz.'!V124=0,"",'Begr.wijz.'!V124)</f>
        <v/>
      </c>
      <c r="D113" s="35" t="str">
        <f>TEXT(IF('Begr.wijz.'!E124="","",'Begr.wijz.'!E124),"00000")</f>
        <v/>
      </c>
      <c r="E113" s="35" t="str">
        <f>IF('Begr.wijz.'!F124&lt;&gt;"",'Begr.wijz.'!F124,"")</f>
        <v/>
      </c>
      <c r="F113" s="35" t="str">
        <f t="shared" si="1"/>
        <v/>
      </c>
      <c r="G113" s="37" t="str">
        <f>IF(B113&lt;&gt;"",ROUND('Begr.wijz.'!L124+'Begr.wijz.'!Q124,0),"")</f>
        <v/>
      </c>
      <c r="H113" s="37"/>
      <c r="I113" s="37" t="str">
        <f>IF(B113&lt;&gt;"",ROUND('Begr.wijz.'!M124+'Begr.wijz.'!R124,0),"")</f>
        <v/>
      </c>
      <c r="J113" s="37"/>
      <c r="K113" s="37" t="str">
        <f>IF(B113&lt;&gt;"",ROUND('Begr.wijz.'!N124+'Begr.wijz.'!S124,0),"")</f>
        <v/>
      </c>
      <c r="L113" s="37"/>
      <c r="M113" s="37" t="str">
        <f>IF(B113&lt;&gt;"",ROUND('Begr.wijz.'!O124+'Begr.wijz.'!T124,0),"")</f>
        <v/>
      </c>
      <c r="N113" s="37"/>
      <c r="O113" s="37" t="str">
        <f>IF(B113&lt;&gt;"",ROUND('Begr.wijz.'!P124+'Begr.wijz.'!U124,0),"")</f>
        <v/>
      </c>
      <c r="P113" s="37"/>
      <c r="Q113" s="36" t="str">
        <f>IF(B113="","",IF('Begr.wijz.'!J124="", "",'Begr.wijz.'!J124))</f>
        <v/>
      </c>
      <c r="R113" s="36" t="str">
        <f>IF(B113="","",IF('Begr.wijz.'!K124&lt;&gt;"","J",""))</f>
        <v/>
      </c>
    </row>
    <row r="114" spans="1:18" x14ac:dyDescent="0.25">
      <c r="A114" s="35" t="str">
        <f>IF('Begr.wijz.'!B125&lt;&gt;0,('Begr.wijz.'!$E$3),"")</f>
        <v/>
      </c>
      <c r="B114" s="35" t="str">
        <f>IF('Begr.wijz.'!B125&lt;&gt;0,('Begr.wijz.'!B125),"")</f>
        <v/>
      </c>
      <c r="C114" s="35" t="str">
        <f>IF('Begr.wijz.'!V125=0,"",'Begr.wijz.'!V125)</f>
        <v/>
      </c>
      <c r="D114" s="35" t="str">
        <f>TEXT(IF('Begr.wijz.'!E125="","",'Begr.wijz.'!E125),"00000")</f>
        <v/>
      </c>
      <c r="E114" s="35" t="str">
        <f>IF('Begr.wijz.'!F125&lt;&gt;"",'Begr.wijz.'!F125,"")</f>
        <v/>
      </c>
      <c r="F114" s="35" t="str">
        <f t="shared" si="1"/>
        <v/>
      </c>
      <c r="G114" s="37" t="str">
        <f>IF(B114&lt;&gt;"",ROUND('Begr.wijz.'!L125+'Begr.wijz.'!Q125,0),"")</f>
        <v/>
      </c>
      <c r="H114" s="37"/>
      <c r="I114" s="37" t="str">
        <f>IF(B114&lt;&gt;"",ROUND('Begr.wijz.'!M125+'Begr.wijz.'!R125,0),"")</f>
        <v/>
      </c>
      <c r="J114" s="37"/>
      <c r="K114" s="37" t="str">
        <f>IF(B114&lt;&gt;"",ROUND('Begr.wijz.'!N125+'Begr.wijz.'!S125,0),"")</f>
        <v/>
      </c>
      <c r="L114" s="37"/>
      <c r="M114" s="37" t="str">
        <f>IF(B114&lt;&gt;"",ROUND('Begr.wijz.'!O125+'Begr.wijz.'!T125,0),"")</f>
        <v/>
      </c>
      <c r="N114" s="37"/>
      <c r="O114" s="37" t="str">
        <f>IF(B114&lt;&gt;"",ROUND('Begr.wijz.'!P125+'Begr.wijz.'!U125,0),"")</f>
        <v/>
      </c>
      <c r="P114" s="37"/>
      <c r="Q114" s="36" t="str">
        <f>IF(B114="","",IF('Begr.wijz.'!J125="", "",'Begr.wijz.'!J125))</f>
        <v/>
      </c>
      <c r="R114" s="36" t="str">
        <f>IF(B114="","",IF('Begr.wijz.'!K125&lt;&gt;"","J",""))</f>
        <v/>
      </c>
    </row>
    <row r="115" spans="1:18" x14ac:dyDescent="0.25">
      <c r="A115" s="35" t="str">
        <f>IF('Begr.wijz.'!B126&lt;&gt;0,('Begr.wijz.'!$E$3),"")</f>
        <v/>
      </c>
      <c r="B115" s="35" t="str">
        <f>IF('Begr.wijz.'!B126&lt;&gt;0,('Begr.wijz.'!B126),"")</f>
        <v/>
      </c>
      <c r="C115" s="35" t="str">
        <f>IF('Begr.wijz.'!V126=0,"",'Begr.wijz.'!V126)</f>
        <v/>
      </c>
      <c r="D115" s="35" t="str">
        <f>TEXT(IF('Begr.wijz.'!E126="","",'Begr.wijz.'!E126),"00000")</f>
        <v/>
      </c>
      <c r="E115" s="35" t="str">
        <f>IF('Begr.wijz.'!F126&lt;&gt;"",'Begr.wijz.'!F126,"")</f>
        <v/>
      </c>
      <c r="F115" s="35" t="str">
        <f t="shared" si="1"/>
        <v/>
      </c>
      <c r="G115" s="37" t="str">
        <f>IF(B115&lt;&gt;"",ROUND('Begr.wijz.'!L126+'Begr.wijz.'!Q126,0),"")</f>
        <v/>
      </c>
      <c r="H115" s="37"/>
      <c r="I115" s="37" t="str">
        <f>IF(B115&lt;&gt;"",ROUND('Begr.wijz.'!M126+'Begr.wijz.'!R126,0),"")</f>
        <v/>
      </c>
      <c r="J115" s="37"/>
      <c r="K115" s="37" t="str">
        <f>IF(B115&lt;&gt;"",ROUND('Begr.wijz.'!N126+'Begr.wijz.'!S126,0),"")</f>
        <v/>
      </c>
      <c r="L115" s="37"/>
      <c r="M115" s="37" t="str">
        <f>IF(B115&lt;&gt;"",ROUND('Begr.wijz.'!O126+'Begr.wijz.'!T126,0),"")</f>
        <v/>
      </c>
      <c r="N115" s="37"/>
      <c r="O115" s="37" t="str">
        <f>IF(B115&lt;&gt;"",ROUND('Begr.wijz.'!P126+'Begr.wijz.'!U126,0),"")</f>
        <v/>
      </c>
      <c r="P115" s="37"/>
      <c r="Q115" s="36" t="str">
        <f>IF(B115="","",IF('Begr.wijz.'!J126="", "",'Begr.wijz.'!J126))</f>
        <v/>
      </c>
      <c r="R115" s="36" t="str">
        <f>IF(B115="","",IF('Begr.wijz.'!K126&lt;&gt;"","J",""))</f>
        <v/>
      </c>
    </row>
    <row r="116" spans="1:18" x14ac:dyDescent="0.25">
      <c r="A116" s="35" t="str">
        <f>IF('Begr.wijz.'!B127&lt;&gt;0,('Begr.wijz.'!$E$3),"")</f>
        <v/>
      </c>
      <c r="B116" s="35" t="str">
        <f>IF('Begr.wijz.'!B127&lt;&gt;0,('Begr.wijz.'!B127),"")</f>
        <v/>
      </c>
      <c r="C116" s="35" t="str">
        <f>IF('Begr.wijz.'!V127=0,"",'Begr.wijz.'!V127)</f>
        <v/>
      </c>
      <c r="D116" s="35" t="str">
        <f>TEXT(IF('Begr.wijz.'!E127="","",'Begr.wijz.'!E127),"00000")</f>
        <v/>
      </c>
      <c r="E116" s="35" t="str">
        <f>IF('Begr.wijz.'!F127&lt;&gt;"",'Begr.wijz.'!F127,"")</f>
        <v/>
      </c>
      <c r="F116" s="35" t="str">
        <f t="shared" si="1"/>
        <v/>
      </c>
      <c r="G116" s="37" t="str">
        <f>IF(B116&lt;&gt;"",ROUND('Begr.wijz.'!L127+'Begr.wijz.'!Q127,0),"")</f>
        <v/>
      </c>
      <c r="H116" s="37"/>
      <c r="I116" s="37" t="str">
        <f>IF(B116&lt;&gt;"",ROUND('Begr.wijz.'!M127+'Begr.wijz.'!R127,0),"")</f>
        <v/>
      </c>
      <c r="J116" s="37"/>
      <c r="K116" s="37" t="str">
        <f>IF(B116&lt;&gt;"",ROUND('Begr.wijz.'!N127+'Begr.wijz.'!S127,0),"")</f>
        <v/>
      </c>
      <c r="L116" s="37"/>
      <c r="M116" s="37" t="str">
        <f>IF(B116&lt;&gt;"",ROUND('Begr.wijz.'!O127+'Begr.wijz.'!T127,0),"")</f>
        <v/>
      </c>
      <c r="N116" s="37"/>
      <c r="O116" s="37" t="str">
        <f>IF(B116&lt;&gt;"",ROUND('Begr.wijz.'!P127+'Begr.wijz.'!U127,0),"")</f>
        <v/>
      </c>
      <c r="P116" s="37"/>
      <c r="Q116" s="36" t="str">
        <f>IF(B116="","",IF('Begr.wijz.'!J127="", "",'Begr.wijz.'!J127))</f>
        <v/>
      </c>
      <c r="R116" s="36" t="str">
        <f>IF(B116="","",IF('Begr.wijz.'!K127&lt;&gt;"","J",""))</f>
        <v/>
      </c>
    </row>
    <row r="117" spans="1:18" x14ac:dyDescent="0.25">
      <c r="A117" s="35" t="str">
        <f>IF('Begr.wijz.'!B128&lt;&gt;0,('Begr.wijz.'!$E$3),"")</f>
        <v/>
      </c>
      <c r="B117" s="35" t="str">
        <f>IF('Begr.wijz.'!B128&lt;&gt;0,('Begr.wijz.'!B128),"")</f>
        <v/>
      </c>
      <c r="C117" s="35" t="str">
        <f>IF('Begr.wijz.'!V128=0,"",'Begr.wijz.'!V128)</f>
        <v/>
      </c>
      <c r="D117" s="35" t="str">
        <f>TEXT(IF('Begr.wijz.'!E128="","",'Begr.wijz.'!E128),"00000")</f>
        <v/>
      </c>
      <c r="E117" s="35" t="str">
        <f>IF('Begr.wijz.'!F128&lt;&gt;"",'Begr.wijz.'!F128,"")</f>
        <v/>
      </c>
      <c r="F117" s="35" t="str">
        <f t="shared" si="1"/>
        <v/>
      </c>
      <c r="G117" s="37" t="str">
        <f>IF(B117&lt;&gt;"",ROUND('Begr.wijz.'!L128+'Begr.wijz.'!Q128,0),"")</f>
        <v/>
      </c>
      <c r="H117" s="37"/>
      <c r="I117" s="37" t="str">
        <f>IF(B117&lt;&gt;"",ROUND('Begr.wijz.'!M128+'Begr.wijz.'!R128,0),"")</f>
        <v/>
      </c>
      <c r="J117" s="37"/>
      <c r="K117" s="37" t="str">
        <f>IF(B117&lt;&gt;"",ROUND('Begr.wijz.'!N128+'Begr.wijz.'!S128,0),"")</f>
        <v/>
      </c>
      <c r="L117" s="37"/>
      <c r="M117" s="37" t="str">
        <f>IF(B117&lt;&gt;"",ROUND('Begr.wijz.'!O128+'Begr.wijz.'!T128,0),"")</f>
        <v/>
      </c>
      <c r="N117" s="37"/>
      <c r="O117" s="37" t="str">
        <f>IF(B117&lt;&gt;"",ROUND('Begr.wijz.'!P128+'Begr.wijz.'!U128,0),"")</f>
        <v/>
      </c>
      <c r="P117" s="37"/>
      <c r="Q117" s="36" t="str">
        <f>IF(B117="","",IF('Begr.wijz.'!J128="", "",'Begr.wijz.'!J128))</f>
        <v/>
      </c>
      <c r="R117" s="36" t="str">
        <f>IF(B117="","",IF('Begr.wijz.'!K128&lt;&gt;"","J",""))</f>
        <v/>
      </c>
    </row>
    <row r="118" spans="1:18" x14ac:dyDescent="0.25">
      <c r="A118" s="35" t="str">
        <f>IF('Begr.wijz.'!B129&lt;&gt;0,('Begr.wijz.'!$E$3),"")</f>
        <v/>
      </c>
      <c r="B118" s="35" t="str">
        <f>IF('Begr.wijz.'!B129&lt;&gt;0,('Begr.wijz.'!B129),"")</f>
        <v/>
      </c>
      <c r="C118" s="35" t="str">
        <f>IF('Begr.wijz.'!V129=0,"",'Begr.wijz.'!V129)</f>
        <v/>
      </c>
      <c r="D118" s="35" t="str">
        <f>TEXT(IF('Begr.wijz.'!E129="","",'Begr.wijz.'!E129),"00000")</f>
        <v/>
      </c>
      <c r="E118" s="35" t="str">
        <f>IF('Begr.wijz.'!F129&lt;&gt;"",'Begr.wijz.'!F129,"")</f>
        <v/>
      </c>
      <c r="F118" s="35" t="str">
        <f t="shared" si="1"/>
        <v/>
      </c>
      <c r="G118" s="37" t="str">
        <f>IF(B118&lt;&gt;"",ROUND('Begr.wijz.'!L129+'Begr.wijz.'!Q129,0),"")</f>
        <v/>
      </c>
      <c r="H118" s="37"/>
      <c r="I118" s="37" t="str">
        <f>IF(B118&lt;&gt;"",ROUND('Begr.wijz.'!M129+'Begr.wijz.'!R129,0),"")</f>
        <v/>
      </c>
      <c r="J118" s="37"/>
      <c r="K118" s="37" t="str">
        <f>IF(B118&lt;&gt;"",ROUND('Begr.wijz.'!N129+'Begr.wijz.'!S129,0),"")</f>
        <v/>
      </c>
      <c r="L118" s="37"/>
      <c r="M118" s="37" t="str">
        <f>IF(B118&lt;&gt;"",ROUND('Begr.wijz.'!O129+'Begr.wijz.'!T129,0),"")</f>
        <v/>
      </c>
      <c r="N118" s="37"/>
      <c r="O118" s="37" t="str">
        <f>IF(B118&lt;&gt;"",ROUND('Begr.wijz.'!P129+'Begr.wijz.'!U129,0),"")</f>
        <v/>
      </c>
      <c r="P118" s="37"/>
      <c r="Q118" s="36" t="str">
        <f>IF(B118="","",IF('Begr.wijz.'!J129="", "",'Begr.wijz.'!J129))</f>
        <v/>
      </c>
      <c r="R118" s="36" t="str">
        <f>IF(B118="","",IF('Begr.wijz.'!K129&lt;&gt;"","J",""))</f>
        <v/>
      </c>
    </row>
    <row r="119" spans="1:18" x14ac:dyDescent="0.25">
      <c r="A119" s="35" t="str">
        <f>IF('Begr.wijz.'!B130&lt;&gt;0,('Begr.wijz.'!$E$3),"")</f>
        <v/>
      </c>
      <c r="B119" s="35" t="str">
        <f>IF('Begr.wijz.'!B130&lt;&gt;0,('Begr.wijz.'!B130),"")</f>
        <v/>
      </c>
      <c r="C119" s="35" t="str">
        <f>IF('Begr.wijz.'!V130=0,"",'Begr.wijz.'!V130)</f>
        <v/>
      </c>
      <c r="D119" s="35" t="str">
        <f>TEXT(IF('Begr.wijz.'!E130="","",'Begr.wijz.'!E130),"00000")</f>
        <v/>
      </c>
      <c r="E119" s="35" t="str">
        <f>IF('Begr.wijz.'!F130&lt;&gt;"",'Begr.wijz.'!F130,"")</f>
        <v/>
      </c>
      <c r="F119" s="35" t="str">
        <f t="shared" si="1"/>
        <v/>
      </c>
      <c r="G119" s="37" t="str">
        <f>IF(B119&lt;&gt;"",ROUND('Begr.wijz.'!L130+'Begr.wijz.'!Q130,0),"")</f>
        <v/>
      </c>
      <c r="H119" s="37"/>
      <c r="I119" s="37" t="str">
        <f>IF(B119&lt;&gt;"",ROUND('Begr.wijz.'!M130+'Begr.wijz.'!R130,0),"")</f>
        <v/>
      </c>
      <c r="J119" s="37"/>
      <c r="K119" s="37" t="str">
        <f>IF(B119&lt;&gt;"",ROUND('Begr.wijz.'!N130+'Begr.wijz.'!S130,0),"")</f>
        <v/>
      </c>
      <c r="L119" s="37"/>
      <c r="M119" s="37" t="str">
        <f>IF(B119&lt;&gt;"",ROUND('Begr.wijz.'!O130+'Begr.wijz.'!T130,0),"")</f>
        <v/>
      </c>
      <c r="N119" s="37"/>
      <c r="O119" s="37" t="str">
        <f>IF(B119&lt;&gt;"",ROUND('Begr.wijz.'!P130+'Begr.wijz.'!U130,0),"")</f>
        <v/>
      </c>
      <c r="P119" s="37"/>
      <c r="Q119" s="36" t="str">
        <f>IF(B119="","",IF('Begr.wijz.'!J130="", "",'Begr.wijz.'!J130))</f>
        <v/>
      </c>
      <c r="R119" s="36" t="str">
        <f>IF(B119="","",IF('Begr.wijz.'!K130&lt;&gt;"","J",""))</f>
        <v/>
      </c>
    </row>
    <row r="120" spans="1:18" x14ac:dyDescent="0.25">
      <c r="A120" s="35" t="str">
        <f>IF('Begr.wijz.'!B131&lt;&gt;0,('Begr.wijz.'!$E$3),"")</f>
        <v/>
      </c>
      <c r="B120" s="35" t="str">
        <f>IF('Begr.wijz.'!B131&lt;&gt;0,('Begr.wijz.'!B131),"")</f>
        <v/>
      </c>
      <c r="C120" s="35" t="str">
        <f>IF('Begr.wijz.'!V131=0,"",'Begr.wijz.'!V131)</f>
        <v/>
      </c>
      <c r="D120" s="35" t="str">
        <f>TEXT(IF('Begr.wijz.'!E131="","",'Begr.wijz.'!E131),"00000")</f>
        <v/>
      </c>
      <c r="E120" s="35" t="str">
        <f>IF('Begr.wijz.'!F131&lt;&gt;"",'Begr.wijz.'!F131,"")</f>
        <v/>
      </c>
      <c r="F120" s="35" t="str">
        <f t="shared" si="1"/>
        <v/>
      </c>
      <c r="G120" s="37" t="str">
        <f>IF(B120&lt;&gt;"",ROUND('Begr.wijz.'!L131+'Begr.wijz.'!Q131,0),"")</f>
        <v/>
      </c>
      <c r="H120" s="37"/>
      <c r="I120" s="37" t="str">
        <f>IF(B120&lt;&gt;"",ROUND('Begr.wijz.'!M131+'Begr.wijz.'!R131,0),"")</f>
        <v/>
      </c>
      <c r="J120" s="37"/>
      <c r="K120" s="37" t="str">
        <f>IF(B120&lt;&gt;"",ROUND('Begr.wijz.'!N131+'Begr.wijz.'!S131,0),"")</f>
        <v/>
      </c>
      <c r="L120" s="37"/>
      <c r="M120" s="37" t="str">
        <f>IF(B120&lt;&gt;"",ROUND('Begr.wijz.'!O131+'Begr.wijz.'!T131,0),"")</f>
        <v/>
      </c>
      <c r="N120" s="37"/>
      <c r="O120" s="37" t="str">
        <f>IF(B120&lt;&gt;"",ROUND('Begr.wijz.'!P131+'Begr.wijz.'!U131,0),"")</f>
        <v/>
      </c>
      <c r="P120" s="37"/>
      <c r="Q120" s="36" t="str">
        <f>IF(B120="","",IF('Begr.wijz.'!J131="", "",'Begr.wijz.'!J131))</f>
        <v/>
      </c>
      <c r="R120" s="36" t="str">
        <f>IF(B120="","",IF('Begr.wijz.'!K131&lt;&gt;"","J",""))</f>
        <v/>
      </c>
    </row>
    <row r="121" spans="1:18" x14ac:dyDescent="0.25">
      <c r="A121" s="35" t="str">
        <f>IF('Begr.wijz.'!B132&lt;&gt;0,('Begr.wijz.'!$E$3),"")</f>
        <v/>
      </c>
      <c r="B121" s="35" t="str">
        <f>IF('Begr.wijz.'!B132&lt;&gt;0,('Begr.wijz.'!B132),"")</f>
        <v/>
      </c>
      <c r="C121" s="35" t="str">
        <f>IF('Begr.wijz.'!V132=0,"",'Begr.wijz.'!V132)</f>
        <v/>
      </c>
      <c r="D121" s="35" t="str">
        <f>TEXT(IF('Begr.wijz.'!E132="","",'Begr.wijz.'!E132),"00000")</f>
        <v/>
      </c>
      <c r="E121" s="35" t="str">
        <f>IF('Begr.wijz.'!F132&lt;&gt;"",'Begr.wijz.'!F132,"")</f>
        <v/>
      </c>
      <c r="F121" s="35" t="str">
        <f t="shared" si="1"/>
        <v/>
      </c>
      <c r="G121" s="37" t="str">
        <f>IF(B121&lt;&gt;"",ROUND('Begr.wijz.'!L132+'Begr.wijz.'!Q132,0),"")</f>
        <v/>
      </c>
      <c r="H121" s="37"/>
      <c r="I121" s="37" t="str">
        <f>IF(B121&lt;&gt;"",ROUND('Begr.wijz.'!M132+'Begr.wijz.'!R132,0),"")</f>
        <v/>
      </c>
      <c r="J121" s="37"/>
      <c r="K121" s="37" t="str">
        <f>IF(B121&lt;&gt;"",ROUND('Begr.wijz.'!N132+'Begr.wijz.'!S132,0),"")</f>
        <v/>
      </c>
      <c r="L121" s="37"/>
      <c r="M121" s="37" t="str">
        <f>IF(B121&lt;&gt;"",ROUND('Begr.wijz.'!O132+'Begr.wijz.'!T132,0),"")</f>
        <v/>
      </c>
      <c r="N121" s="37"/>
      <c r="O121" s="37" t="str">
        <f>IF(B121&lt;&gt;"",ROUND('Begr.wijz.'!P132+'Begr.wijz.'!U132,0),"")</f>
        <v/>
      </c>
      <c r="P121" s="37"/>
      <c r="Q121" s="36" t="str">
        <f>IF(B121="","",IF('Begr.wijz.'!J132="", "",'Begr.wijz.'!J132))</f>
        <v/>
      </c>
      <c r="R121" s="36" t="str">
        <f>IF(B121="","",IF('Begr.wijz.'!K132&lt;&gt;"","J",""))</f>
        <v/>
      </c>
    </row>
    <row r="122" spans="1:18" x14ac:dyDescent="0.25">
      <c r="A122" s="35" t="str">
        <f>IF('Begr.wijz.'!B133&lt;&gt;0,('Begr.wijz.'!$E$3),"")</f>
        <v/>
      </c>
      <c r="B122" s="35" t="str">
        <f>IF('Begr.wijz.'!B133&lt;&gt;0,('Begr.wijz.'!B133),"")</f>
        <v/>
      </c>
      <c r="C122" s="35" t="str">
        <f>IF('Begr.wijz.'!V133=0,"",'Begr.wijz.'!V133)</f>
        <v/>
      </c>
      <c r="D122" s="35" t="str">
        <f>TEXT(IF('Begr.wijz.'!E133="","",'Begr.wijz.'!E133),"00000")</f>
        <v/>
      </c>
      <c r="E122" s="35" t="str">
        <f>IF('Begr.wijz.'!F133&lt;&gt;"",'Begr.wijz.'!F133,"")</f>
        <v/>
      </c>
      <c r="F122" s="35" t="str">
        <f t="shared" si="1"/>
        <v/>
      </c>
      <c r="G122" s="37" t="str">
        <f>IF(B122&lt;&gt;"",ROUND('Begr.wijz.'!L133+'Begr.wijz.'!Q133,0),"")</f>
        <v/>
      </c>
      <c r="H122" s="37"/>
      <c r="I122" s="37" t="str">
        <f>IF(B122&lt;&gt;"",ROUND('Begr.wijz.'!M133+'Begr.wijz.'!R133,0),"")</f>
        <v/>
      </c>
      <c r="J122" s="37"/>
      <c r="K122" s="37" t="str">
        <f>IF(B122&lt;&gt;"",ROUND('Begr.wijz.'!N133+'Begr.wijz.'!S133,0),"")</f>
        <v/>
      </c>
      <c r="L122" s="37"/>
      <c r="M122" s="37" t="str">
        <f>IF(B122&lt;&gt;"",ROUND('Begr.wijz.'!O133+'Begr.wijz.'!T133,0),"")</f>
        <v/>
      </c>
      <c r="N122" s="37"/>
      <c r="O122" s="37" t="str">
        <f>IF(B122&lt;&gt;"",ROUND('Begr.wijz.'!P133+'Begr.wijz.'!U133,0),"")</f>
        <v/>
      </c>
      <c r="P122" s="37"/>
      <c r="Q122" s="36" t="str">
        <f>IF(B122="","",IF('Begr.wijz.'!J133="", "",'Begr.wijz.'!J133))</f>
        <v/>
      </c>
      <c r="R122" s="36" t="str">
        <f>IF(B122="","",IF('Begr.wijz.'!K133&lt;&gt;"","J",""))</f>
        <v/>
      </c>
    </row>
    <row r="123" spans="1:18" x14ac:dyDescent="0.25">
      <c r="A123" s="35" t="str">
        <f>IF('Begr.wijz.'!B134&lt;&gt;0,('Begr.wijz.'!$E$3),"")</f>
        <v/>
      </c>
      <c r="B123" s="35" t="str">
        <f>IF('Begr.wijz.'!B134&lt;&gt;0,('Begr.wijz.'!B134),"")</f>
        <v/>
      </c>
      <c r="C123" s="35" t="str">
        <f>IF('Begr.wijz.'!V134=0,"",'Begr.wijz.'!V134)</f>
        <v/>
      </c>
      <c r="D123" s="35" t="str">
        <f>TEXT(IF('Begr.wijz.'!E134="","",'Begr.wijz.'!E134),"00000")</f>
        <v/>
      </c>
      <c r="E123" s="35" t="str">
        <f>IF('Begr.wijz.'!F134&lt;&gt;"",'Begr.wijz.'!F134,"")</f>
        <v/>
      </c>
      <c r="F123" s="35" t="str">
        <f t="shared" si="1"/>
        <v/>
      </c>
      <c r="G123" s="37" t="str">
        <f>IF(B123&lt;&gt;"",ROUND('Begr.wijz.'!L134+'Begr.wijz.'!Q134,0),"")</f>
        <v/>
      </c>
      <c r="H123" s="37"/>
      <c r="I123" s="37" t="str">
        <f>IF(B123&lt;&gt;"",ROUND('Begr.wijz.'!M134+'Begr.wijz.'!R134,0),"")</f>
        <v/>
      </c>
      <c r="J123" s="37"/>
      <c r="K123" s="37" t="str">
        <f>IF(B123&lt;&gt;"",ROUND('Begr.wijz.'!N134+'Begr.wijz.'!S134,0),"")</f>
        <v/>
      </c>
      <c r="L123" s="37"/>
      <c r="M123" s="37" t="str">
        <f>IF(B123&lt;&gt;"",ROUND('Begr.wijz.'!O134+'Begr.wijz.'!T134,0),"")</f>
        <v/>
      </c>
      <c r="N123" s="37"/>
      <c r="O123" s="37" t="str">
        <f>IF(B123&lt;&gt;"",ROUND('Begr.wijz.'!P134+'Begr.wijz.'!U134,0),"")</f>
        <v/>
      </c>
      <c r="P123" s="37"/>
      <c r="Q123" s="36" t="str">
        <f>IF(B123="","",IF('Begr.wijz.'!J134="", "",'Begr.wijz.'!J134))</f>
        <v/>
      </c>
      <c r="R123" s="36" t="str">
        <f>IF(B123="","",IF('Begr.wijz.'!K134&lt;&gt;"","J",""))</f>
        <v/>
      </c>
    </row>
    <row r="124" spans="1:18" x14ac:dyDescent="0.25">
      <c r="A124" s="35" t="str">
        <f>IF('Begr.wijz.'!B135&lt;&gt;0,('Begr.wijz.'!$E$3),"")</f>
        <v/>
      </c>
      <c r="B124" s="35" t="str">
        <f>IF('Begr.wijz.'!B135&lt;&gt;0,('Begr.wijz.'!B135),"")</f>
        <v/>
      </c>
      <c r="C124" s="35" t="str">
        <f>IF('Begr.wijz.'!V135=0,"",'Begr.wijz.'!V135)</f>
        <v/>
      </c>
      <c r="D124" s="35" t="str">
        <f>TEXT(IF('Begr.wijz.'!E135="","",'Begr.wijz.'!E135),"00000")</f>
        <v/>
      </c>
      <c r="E124" s="35" t="str">
        <f>IF('Begr.wijz.'!F135&lt;&gt;"",'Begr.wijz.'!F135,"")</f>
        <v/>
      </c>
      <c r="F124" s="35" t="str">
        <f t="shared" si="1"/>
        <v/>
      </c>
      <c r="G124" s="37" t="str">
        <f>IF(B124&lt;&gt;"",ROUND('Begr.wijz.'!L135+'Begr.wijz.'!Q135,0),"")</f>
        <v/>
      </c>
      <c r="H124" s="37"/>
      <c r="I124" s="37" t="str">
        <f>IF(B124&lt;&gt;"",ROUND('Begr.wijz.'!M135+'Begr.wijz.'!R135,0),"")</f>
        <v/>
      </c>
      <c r="J124" s="37"/>
      <c r="K124" s="37" t="str">
        <f>IF(B124&lt;&gt;"",ROUND('Begr.wijz.'!N135+'Begr.wijz.'!S135,0),"")</f>
        <v/>
      </c>
      <c r="L124" s="37"/>
      <c r="M124" s="37" t="str">
        <f>IF(B124&lt;&gt;"",ROUND('Begr.wijz.'!O135+'Begr.wijz.'!T135,0),"")</f>
        <v/>
      </c>
      <c r="N124" s="37"/>
      <c r="O124" s="37" t="str">
        <f>IF(B124&lt;&gt;"",ROUND('Begr.wijz.'!P135+'Begr.wijz.'!U135,0),"")</f>
        <v/>
      </c>
      <c r="P124" s="37"/>
      <c r="Q124" s="36" t="str">
        <f>IF(B124="","",IF('Begr.wijz.'!J135="", "",'Begr.wijz.'!J135))</f>
        <v/>
      </c>
      <c r="R124" s="36" t="str">
        <f>IF(B124="","",IF('Begr.wijz.'!K135&lt;&gt;"","J",""))</f>
        <v/>
      </c>
    </row>
    <row r="125" spans="1:18" x14ac:dyDescent="0.25">
      <c r="A125" s="35" t="str">
        <f>IF('Begr.wijz.'!B136&lt;&gt;0,('Begr.wijz.'!$E$3),"")</f>
        <v/>
      </c>
      <c r="B125" s="35" t="str">
        <f>IF('Begr.wijz.'!B136&lt;&gt;0,('Begr.wijz.'!B136),"")</f>
        <v/>
      </c>
      <c r="C125" s="35" t="str">
        <f>IF('Begr.wijz.'!V136=0,"",'Begr.wijz.'!V136)</f>
        <v/>
      </c>
      <c r="D125" s="35" t="str">
        <f>TEXT(IF('Begr.wijz.'!E136="","",'Begr.wijz.'!E136),"00000")</f>
        <v/>
      </c>
      <c r="E125" s="35" t="str">
        <f>IF('Begr.wijz.'!F136&lt;&gt;"",'Begr.wijz.'!F136,"")</f>
        <v/>
      </c>
      <c r="F125" s="35" t="str">
        <f t="shared" si="1"/>
        <v/>
      </c>
      <c r="G125" s="37" t="str">
        <f>IF(B125&lt;&gt;"",ROUND('Begr.wijz.'!L136+'Begr.wijz.'!Q136,0),"")</f>
        <v/>
      </c>
      <c r="H125" s="37"/>
      <c r="I125" s="37" t="str">
        <f>IF(B125&lt;&gt;"",ROUND('Begr.wijz.'!M136+'Begr.wijz.'!R136,0),"")</f>
        <v/>
      </c>
      <c r="J125" s="37"/>
      <c r="K125" s="37" t="str">
        <f>IF(B125&lt;&gt;"",ROUND('Begr.wijz.'!N136+'Begr.wijz.'!S136,0),"")</f>
        <v/>
      </c>
      <c r="L125" s="37"/>
      <c r="M125" s="37" t="str">
        <f>IF(B125&lt;&gt;"",ROUND('Begr.wijz.'!O136+'Begr.wijz.'!T136,0),"")</f>
        <v/>
      </c>
      <c r="N125" s="37"/>
      <c r="O125" s="37" t="str">
        <f>IF(B125&lt;&gt;"",ROUND('Begr.wijz.'!P136+'Begr.wijz.'!U136,0),"")</f>
        <v/>
      </c>
      <c r="P125" s="37"/>
      <c r="Q125" s="36" t="str">
        <f>IF(B125="","",IF('Begr.wijz.'!J136="", "",'Begr.wijz.'!J136))</f>
        <v/>
      </c>
      <c r="R125" s="36" t="str">
        <f>IF(B125="","",IF('Begr.wijz.'!K136&lt;&gt;"","J",""))</f>
        <v/>
      </c>
    </row>
    <row r="126" spans="1:18" x14ac:dyDescent="0.25">
      <c r="A126" s="35" t="str">
        <f>IF('Begr.wijz.'!B137&lt;&gt;0,('Begr.wijz.'!$E$3),"")</f>
        <v/>
      </c>
      <c r="B126" s="35" t="str">
        <f>IF('Begr.wijz.'!B137&lt;&gt;0,('Begr.wijz.'!B137),"")</f>
        <v/>
      </c>
      <c r="C126" s="35" t="str">
        <f>IF('Begr.wijz.'!V137=0,"",'Begr.wijz.'!V137)</f>
        <v/>
      </c>
      <c r="D126" s="35" t="str">
        <f>TEXT(IF('Begr.wijz.'!E137="","",'Begr.wijz.'!E137),"00000")</f>
        <v/>
      </c>
      <c r="E126" s="35" t="str">
        <f>IF('Begr.wijz.'!F137&lt;&gt;"",'Begr.wijz.'!F137,"")</f>
        <v/>
      </c>
      <c r="F126" s="35" t="str">
        <f t="shared" si="1"/>
        <v/>
      </c>
      <c r="G126" s="37" t="str">
        <f>IF(B126&lt;&gt;"",ROUND('Begr.wijz.'!L137+'Begr.wijz.'!Q137,0),"")</f>
        <v/>
      </c>
      <c r="H126" s="37"/>
      <c r="I126" s="37" t="str">
        <f>IF(B126&lt;&gt;"",ROUND('Begr.wijz.'!M137+'Begr.wijz.'!R137,0),"")</f>
        <v/>
      </c>
      <c r="J126" s="37"/>
      <c r="K126" s="37" t="str">
        <f>IF(B126&lt;&gt;"",ROUND('Begr.wijz.'!N137+'Begr.wijz.'!S137,0),"")</f>
        <v/>
      </c>
      <c r="L126" s="37"/>
      <c r="M126" s="37" t="str">
        <f>IF(B126&lt;&gt;"",ROUND('Begr.wijz.'!O137+'Begr.wijz.'!T137,0),"")</f>
        <v/>
      </c>
      <c r="N126" s="37"/>
      <c r="O126" s="37" t="str">
        <f>IF(B126&lt;&gt;"",ROUND('Begr.wijz.'!P137+'Begr.wijz.'!U137,0),"")</f>
        <v/>
      </c>
      <c r="P126" s="37"/>
      <c r="Q126" s="36" t="str">
        <f>IF(B126="","",IF('Begr.wijz.'!J137="", "",'Begr.wijz.'!J137))</f>
        <v/>
      </c>
      <c r="R126" s="36" t="str">
        <f>IF(B126="","",IF('Begr.wijz.'!K137&lt;&gt;"","J",""))</f>
        <v/>
      </c>
    </row>
    <row r="127" spans="1:18" x14ac:dyDescent="0.25">
      <c r="A127" s="35" t="str">
        <f>IF('Begr.wijz.'!B138&lt;&gt;0,('Begr.wijz.'!$E$3),"")</f>
        <v/>
      </c>
      <c r="B127" s="35" t="str">
        <f>IF('Begr.wijz.'!B138&lt;&gt;0,('Begr.wijz.'!B138),"")</f>
        <v/>
      </c>
      <c r="C127" s="35" t="str">
        <f>IF('Begr.wijz.'!V138=0,"",'Begr.wijz.'!V138)</f>
        <v/>
      </c>
      <c r="D127" s="35" t="str">
        <f>TEXT(IF('Begr.wijz.'!E138="","",'Begr.wijz.'!E138),"00000")</f>
        <v/>
      </c>
      <c r="E127" s="35" t="str">
        <f>IF('Begr.wijz.'!F138&lt;&gt;"",'Begr.wijz.'!F138,"")</f>
        <v/>
      </c>
      <c r="F127" s="35" t="str">
        <f t="shared" si="1"/>
        <v/>
      </c>
      <c r="G127" s="37" t="str">
        <f>IF(B127&lt;&gt;"",ROUND('Begr.wijz.'!L138+'Begr.wijz.'!Q138,0),"")</f>
        <v/>
      </c>
      <c r="H127" s="37"/>
      <c r="I127" s="37" t="str">
        <f>IF(B127&lt;&gt;"",ROUND('Begr.wijz.'!M138+'Begr.wijz.'!R138,0),"")</f>
        <v/>
      </c>
      <c r="J127" s="37"/>
      <c r="K127" s="37" t="str">
        <f>IF(B127&lt;&gt;"",ROUND('Begr.wijz.'!N138+'Begr.wijz.'!S138,0),"")</f>
        <v/>
      </c>
      <c r="L127" s="37"/>
      <c r="M127" s="37" t="str">
        <f>IF(B127&lt;&gt;"",ROUND('Begr.wijz.'!O138+'Begr.wijz.'!T138,0),"")</f>
        <v/>
      </c>
      <c r="N127" s="37"/>
      <c r="O127" s="37" t="str">
        <f>IF(B127&lt;&gt;"",ROUND('Begr.wijz.'!P138+'Begr.wijz.'!U138,0),"")</f>
        <v/>
      </c>
      <c r="P127" s="37"/>
      <c r="Q127" s="36" t="str">
        <f>IF(B127="","",IF('Begr.wijz.'!J138="", "",'Begr.wijz.'!J138))</f>
        <v/>
      </c>
      <c r="R127" s="36" t="str">
        <f>IF(B127="","",IF('Begr.wijz.'!K138&lt;&gt;"","J",""))</f>
        <v/>
      </c>
    </row>
    <row r="128" spans="1:18" x14ac:dyDescent="0.25">
      <c r="A128" s="35" t="str">
        <f>IF('Begr.wijz.'!B139&lt;&gt;0,('Begr.wijz.'!$E$3),"")</f>
        <v/>
      </c>
      <c r="B128" s="35" t="str">
        <f>IF('Begr.wijz.'!B139&lt;&gt;0,('Begr.wijz.'!B139),"")</f>
        <v/>
      </c>
      <c r="C128" s="35" t="str">
        <f>IF('Begr.wijz.'!V139=0,"",'Begr.wijz.'!V139)</f>
        <v/>
      </c>
      <c r="D128" s="35" t="str">
        <f>TEXT(IF('Begr.wijz.'!E139="","",'Begr.wijz.'!E139),"00000")</f>
        <v/>
      </c>
      <c r="E128" s="35" t="str">
        <f>IF('Begr.wijz.'!F139&lt;&gt;"",'Begr.wijz.'!F139,"")</f>
        <v/>
      </c>
      <c r="F128" s="35" t="str">
        <f t="shared" si="1"/>
        <v/>
      </c>
      <c r="G128" s="37" t="str">
        <f>IF(B128&lt;&gt;"",ROUND('Begr.wijz.'!L139+'Begr.wijz.'!Q139,0),"")</f>
        <v/>
      </c>
      <c r="H128" s="37"/>
      <c r="I128" s="37" t="str">
        <f>IF(B128&lt;&gt;"",ROUND('Begr.wijz.'!M139+'Begr.wijz.'!R139,0),"")</f>
        <v/>
      </c>
      <c r="J128" s="37"/>
      <c r="K128" s="37" t="str">
        <f>IF(B128&lt;&gt;"",ROUND('Begr.wijz.'!N139+'Begr.wijz.'!S139,0),"")</f>
        <v/>
      </c>
      <c r="L128" s="37"/>
      <c r="M128" s="37" t="str">
        <f>IF(B128&lt;&gt;"",ROUND('Begr.wijz.'!O139+'Begr.wijz.'!T139,0),"")</f>
        <v/>
      </c>
      <c r="N128" s="37"/>
      <c r="O128" s="37" t="str">
        <f>IF(B128&lt;&gt;"",ROUND('Begr.wijz.'!P139+'Begr.wijz.'!U139,0),"")</f>
        <v/>
      </c>
      <c r="P128" s="37"/>
      <c r="Q128" s="36" t="str">
        <f>IF(B128="","",IF('Begr.wijz.'!J139="", "",'Begr.wijz.'!J139))</f>
        <v/>
      </c>
      <c r="R128" s="36" t="str">
        <f>IF(B128="","",IF('Begr.wijz.'!K139&lt;&gt;"","J",""))</f>
        <v/>
      </c>
    </row>
    <row r="129" spans="1:18" x14ac:dyDescent="0.25">
      <c r="A129" s="35" t="str">
        <f>IF('Begr.wijz.'!B140&lt;&gt;0,('Begr.wijz.'!$E$3),"")</f>
        <v/>
      </c>
      <c r="B129" s="35" t="str">
        <f>IF('Begr.wijz.'!B140&lt;&gt;0,('Begr.wijz.'!B140),"")</f>
        <v/>
      </c>
      <c r="C129" s="35" t="str">
        <f>IF('Begr.wijz.'!V140=0,"",'Begr.wijz.'!V140)</f>
        <v/>
      </c>
      <c r="D129" s="35" t="str">
        <f>TEXT(IF('Begr.wijz.'!E140="","",'Begr.wijz.'!E140),"00000")</f>
        <v/>
      </c>
      <c r="E129" s="35" t="str">
        <f>IF('Begr.wijz.'!F140&lt;&gt;"",'Begr.wijz.'!F140,"")</f>
        <v/>
      </c>
      <c r="F129" s="35" t="str">
        <f t="shared" si="1"/>
        <v/>
      </c>
      <c r="G129" s="37" t="str">
        <f>IF(B129&lt;&gt;"",ROUND('Begr.wijz.'!L140+'Begr.wijz.'!Q140,0),"")</f>
        <v/>
      </c>
      <c r="H129" s="37"/>
      <c r="I129" s="37" t="str">
        <f>IF(B129&lt;&gt;"",ROUND('Begr.wijz.'!M140+'Begr.wijz.'!R140,0),"")</f>
        <v/>
      </c>
      <c r="J129" s="37"/>
      <c r="K129" s="37" t="str">
        <f>IF(B129&lt;&gt;"",ROUND('Begr.wijz.'!N140+'Begr.wijz.'!S140,0),"")</f>
        <v/>
      </c>
      <c r="L129" s="37"/>
      <c r="M129" s="37" t="str">
        <f>IF(B129&lt;&gt;"",ROUND('Begr.wijz.'!O140+'Begr.wijz.'!T140,0),"")</f>
        <v/>
      </c>
      <c r="N129" s="37"/>
      <c r="O129" s="37" t="str">
        <f>IF(B129&lt;&gt;"",ROUND('Begr.wijz.'!P140+'Begr.wijz.'!U140,0),"")</f>
        <v/>
      </c>
      <c r="P129" s="37"/>
      <c r="Q129" s="36" t="str">
        <f>IF(B129="","",IF('Begr.wijz.'!J140="", "",'Begr.wijz.'!J140))</f>
        <v/>
      </c>
      <c r="R129" s="36" t="str">
        <f>IF(B129="","",IF('Begr.wijz.'!K140&lt;&gt;"","J",""))</f>
        <v/>
      </c>
    </row>
    <row r="130" spans="1:18" x14ac:dyDescent="0.25">
      <c r="A130" s="35" t="str">
        <f>IF('Begr.wijz.'!B141&lt;&gt;0,('Begr.wijz.'!$E$3),"")</f>
        <v/>
      </c>
      <c r="B130" s="35" t="str">
        <f>IF('Begr.wijz.'!B141&lt;&gt;0,('Begr.wijz.'!B141),"")</f>
        <v/>
      </c>
      <c r="C130" s="35" t="str">
        <f>IF('Begr.wijz.'!V141=0,"",'Begr.wijz.'!V141)</f>
        <v/>
      </c>
      <c r="D130" s="35" t="str">
        <f>TEXT(IF('Begr.wijz.'!E141="","",'Begr.wijz.'!E141),"00000")</f>
        <v/>
      </c>
      <c r="E130" s="35" t="str">
        <f>IF('Begr.wijz.'!F141&lt;&gt;"",'Begr.wijz.'!F141,"")</f>
        <v/>
      </c>
      <c r="F130" s="35" t="str">
        <f t="shared" si="1"/>
        <v/>
      </c>
      <c r="G130" s="37" t="str">
        <f>IF(B130&lt;&gt;"",ROUND('Begr.wijz.'!L141+'Begr.wijz.'!Q141,0),"")</f>
        <v/>
      </c>
      <c r="H130" s="37"/>
      <c r="I130" s="37" t="str">
        <f>IF(B130&lt;&gt;"",ROUND('Begr.wijz.'!M141+'Begr.wijz.'!R141,0),"")</f>
        <v/>
      </c>
      <c r="J130" s="37"/>
      <c r="K130" s="37" t="str">
        <f>IF(B130&lt;&gt;"",ROUND('Begr.wijz.'!N141+'Begr.wijz.'!S141,0),"")</f>
        <v/>
      </c>
      <c r="L130" s="37"/>
      <c r="M130" s="37" t="str">
        <f>IF(B130&lt;&gt;"",ROUND('Begr.wijz.'!O141+'Begr.wijz.'!T141,0),"")</f>
        <v/>
      </c>
      <c r="N130" s="37"/>
      <c r="O130" s="37" t="str">
        <f>IF(B130&lt;&gt;"",ROUND('Begr.wijz.'!P141+'Begr.wijz.'!U141,0),"")</f>
        <v/>
      </c>
      <c r="P130" s="37"/>
      <c r="Q130" s="36" t="str">
        <f>IF(B130="","",IF('Begr.wijz.'!J141="", "",'Begr.wijz.'!J141))</f>
        <v/>
      </c>
      <c r="R130" s="36" t="str">
        <f>IF(B130="","",IF('Begr.wijz.'!K141&lt;&gt;"","J",""))</f>
        <v/>
      </c>
    </row>
    <row r="131" spans="1:18" x14ac:dyDescent="0.25">
      <c r="A131" s="35" t="str">
        <f>IF('Begr.wijz.'!B142&lt;&gt;0,('Begr.wijz.'!$E$3),"")</f>
        <v/>
      </c>
      <c r="B131" s="35" t="str">
        <f>IF('Begr.wijz.'!B142&lt;&gt;0,('Begr.wijz.'!B142),"")</f>
        <v/>
      </c>
      <c r="C131" s="35" t="str">
        <f>IF('Begr.wijz.'!V142=0,"",'Begr.wijz.'!V142)</f>
        <v/>
      </c>
      <c r="D131" s="35" t="str">
        <f>TEXT(IF('Begr.wijz.'!E142="","",'Begr.wijz.'!E142),"00000")</f>
        <v/>
      </c>
      <c r="E131" s="35" t="str">
        <f>IF('Begr.wijz.'!F142&lt;&gt;"",'Begr.wijz.'!F142,"")</f>
        <v/>
      </c>
      <c r="F131" s="35" t="str">
        <f t="shared" ref="F131:F186" si="2">IF(B131&lt;&gt;"","J","")</f>
        <v/>
      </c>
      <c r="G131" s="37" t="str">
        <f>IF(B131&lt;&gt;"",ROUND('Begr.wijz.'!L142+'Begr.wijz.'!Q142,0),"")</f>
        <v/>
      </c>
      <c r="H131" s="37"/>
      <c r="I131" s="37" t="str">
        <f>IF(B131&lt;&gt;"",ROUND('Begr.wijz.'!M142+'Begr.wijz.'!R142,0),"")</f>
        <v/>
      </c>
      <c r="J131" s="37"/>
      <c r="K131" s="37" t="str">
        <f>IF(B131&lt;&gt;"",ROUND('Begr.wijz.'!N142+'Begr.wijz.'!S142,0),"")</f>
        <v/>
      </c>
      <c r="L131" s="37"/>
      <c r="M131" s="37" t="str">
        <f>IF(B131&lt;&gt;"",ROUND('Begr.wijz.'!O142+'Begr.wijz.'!T142,0),"")</f>
        <v/>
      </c>
      <c r="N131" s="37"/>
      <c r="O131" s="37" t="str">
        <f>IF(B131&lt;&gt;"",ROUND('Begr.wijz.'!P142+'Begr.wijz.'!U142,0),"")</f>
        <v/>
      </c>
      <c r="P131" s="37"/>
      <c r="Q131" s="36" t="str">
        <f>IF(B131="","",IF('Begr.wijz.'!J142="", "",'Begr.wijz.'!J142))</f>
        <v/>
      </c>
      <c r="R131" s="36" t="str">
        <f>IF(B131="","",IF('Begr.wijz.'!K142&lt;&gt;"","J",""))</f>
        <v/>
      </c>
    </row>
    <row r="132" spans="1:18" x14ac:dyDescent="0.25">
      <c r="A132" s="35" t="str">
        <f>IF('Begr.wijz.'!B143&lt;&gt;0,('Begr.wijz.'!$E$3),"")</f>
        <v/>
      </c>
      <c r="B132" s="35" t="str">
        <f>IF('Begr.wijz.'!B143&lt;&gt;0,('Begr.wijz.'!B143),"")</f>
        <v/>
      </c>
      <c r="C132" s="35" t="str">
        <f>IF('Begr.wijz.'!V143=0,"",'Begr.wijz.'!V143)</f>
        <v/>
      </c>
      <c r="D132" s="35" t="str">
        <f>TEXT(IF('Begr.wijz.'!E143="","",'Begr.wijz.'!E143),"00000")</f>
        <v/>
      </c>
      <c r="E132" s="35" t="str">
        <f>IF('Begr.wijz.'!F143&lt;&gt;"",'Begr.wijz.'!F143,"")</f>
        <v/>
      </c>
      <c r="F132" s="35" t="str">
        <f t="shared" si="2"/>
        <v/>
      </c>
      <c r="G132" s="37" t="str">
        <f>IF(B132&lt;&gt;"",ROUND('Begr.wijz.'!L143+'Begr.wijz.'!Q143,0),"")</f>
        <v/>
      </c>
      <c r="H132" s="37"/>
      <c r="I132" s="37" t="str">
        <f>IF(B132&lt;&gt;"",ROUND('Begr.wijz.'!M143+'Begr.wijz.'!R143,0),"")</f>
        <v/>
      </c>
      <c r="J132" s="37"/>
      <c r="K132" s="37" t="str">
        <f>IF(B132&lt;&gt;"",ROUND('Begr.wijz.'!N143+'Begr.wijz.'!S143,0),"")</f>
        <v/>
      </c>
      <c r="L132" s="37"/>
      <c r="M132" s="37" t="str">
        <f>IF(B132&lt;&gt;"",ROUND('Begr.wijz.'!O143+'Begr.wijz.'!T143,0),"")</f>
        <v/>
      </c>
      <c r="N132" s="37"/>
      <c r="O132" s="37" t="str">
        <f>IF(B132&lt;&gt;"",ROUND('Begr.wijz.'!P143+'Begr.wijz.'!U143,0),"")</f>
        <v/>
      </c>
      <c r="P132" s="37"/>
      <c r="Q132" s="36" t="str">
        <f>IF(B132="","",IF('Begr.wijz.'!J143="", "",'Begr.wijz.'!J143))</f>
        <v/>
      </c>
      <c r="R132" s="36" t="str">
        <f>IF(B132="","",IF('Begr.wijz.'!K143&lt;&gt;"","J",""))</f>
        <v/>
      </c>
    </row>
    <row r="133" spans="1:18" x14ac:dyDescent="0.25">
      <c r="A133" s="35" t="str">
        <f>IF('Begr.wijz.'!B144&lt;&gt;0,('Begr.wijz.'!$E$3),"")</f>
        <v/>
      </c>
      <c r="B133" s="35" t="str">
        <f>IF('Begr.wijz.'!B144&lt;&gt;0,('Begr.wijz.'!B144),"")</f>
        <v/>
      </c>
      <c r="C133" s="35" t="str">
        <f>IF('Begr.wijz.'!V144=0,"",'Begr.wijz.'!V144)</f>
        <v/>
      </c>
      <c r="D133" s="35" t="str">
        <f>TEXT(IF('Begr.wijz.'!E144="","",'Begr.wijz.'!E144),"00000")</f>
        <v/>
      </c>
      <c r="E133" s="35" t="str">
        <f>IF('Begr.wijz.'!F144&lt;&gt;"",'Begr.wijz.'!F144,"")</f>
        <v/>
      </c>
      <c r="F133" s="35" t="str">
        <f t="shared" si="2"/>
        <v/>
      </c>
      <c r="G133" s="37" t="str">
        <f>IF(B133&lt;&gt;"",ROUND('Begr.wijz.'!L144+'Begr.wijz.'!Q144,0),"")</f>
        <v/>
      </c>
      <c r="H133" s="37"/>
      <c r="I133" s="37" t="str">
        <f>IF(B133&lt;&gt;"",ROUND('Begr.wijz.'!M144+'Begr.wijz.'!R144,0),"")</f>
        <v/>
      </c>
      <c r="J133" s="37"/>
      <c r="K133" s="37" t="str">
        <f>IF(B133&lt;&gt;"",ROUND('Begr.wijz.'!N144+'Begr.wijz.'!S144,0),"")</f>
        <v/>
      </c>
      <c r="L133" s="37"/>
      <c r="M133" s="37" t="str">
        <f>IF(B133&lt;&gt;"",ROUND('Begr.wijz.'!O144+'Begr.wijz.'!T144,0),"")</f>
        <v/>
      </c>
      <c r="N133" s="37"/>
      <c r="O133" s="37" t="str">
        <f>IF(B133&lt;&gt;"",ROUND('Begr.wijz.'!P144+'Begr.wijz.'!U144,0),"")</f>
        <v/>
      </c>
      <c r="P133" s="37"/>
      <c r="Q133" s="36" t="str">
        <f>IF(B133="","",IF('Begr.wijz.'!J144="", "",'Begr.wijz.'!J144))</f>
        <v/>
      </c>
      <c r="R133" s="36" t="str">
        <f>IF(B133="","",IF('Begr.wijz.'!K144&lt;&gt;"","J",""))</f>
        <v/>
      </c>
    </row>
    <row r="134" spans="1:18" x14ac:dyDescent="0.25">
      <c r="A134" s="35" t="str">
        <f>IF('Begr.wijz.'!B145&lt;&gt;0,('Begr.wijz.'!$E$3),"")</f>
        <v/>
      </c>
      <c r="B134" s="35" t="str">
        <f>IF('Begr.wijz.'!B145&lt;&gt;0,('Begr.wijz.'!B145),"")</f>
        <v/>
      </c>
      <c r="C134" s="35" t="str">
        <f>IF('Begr.wijz.'!V145=0,"",'Begr.wijz.'!V145)</f>
        <v/>
      </c>
      <c r="D134" s="35" t="str">
        <f>TEXT(IF('Begr.wijz.'!E145="","",'Begr.wijz.'!E145),"00000")</f>
        <v/>
      </c>
      <c r="E134" s="35" t="str">
        <f>IF('Begr.wijz.'!F145&lt;&gt;"",'Begr.wijz.'!F145,"")</f>
        <v/>
      </c>
      <c r="F134" s="35" t="str">
        <f t="shared" si="2"/>
        <v/>
      </c>
      <c r="G134" s="37" t="str">
        <f>IF(B134&lt;&gt;"",ROUND('Begr.wijz.'!L145+'Begr.wijz.'!Q145,0),"")</f>
        <v/>
      </c>
      <c r="H134" s="37"/>
      <c r="I134" s="37" t="str">
        <f>IF(B134&lt;&gt;"",ROUND('Begr.wijz.'!M145+'Begr.wijz.'!R145,0),"")</f>
        <v/>
      </c>
      <c r="J134" s="37"/>
      <c r="K134" s="37" t="str">
        <f>IF(B134&lt;&gt;"",ROUND('Begr.wijz.'!N145+'Begr.wijz.'!S145,0),"")</f>
        <v/>
      </c>
      <c r="L134" s="37"/>
      <c r="M134" s="37" t="str">
        <f>IF(B134&lt;&gt;"",ROUND('Begr.wijz.'!O145+'Begr.wijz.'!T145,0),"")</f>
        <v/>
      </c>
      <c r="N134" s="37"/>
      <c r="O134" s="37" t="str">
        <f>IF(B134&lt;&gt;"",ROUND('Begr.wijz.'!P145+'Begr.wijz.'!U145,0),"")</f>
        <v/>
      </c>
      <c r="P134" s="37"/>
      <c r="Q134" s="36" t="str">
        <f>IF(B134="","",IF('Begr.wijz.'!J145="", "",'Begr.wijz.'!J145))</f>
        <v/>
      </c>
      <c r="R134" s="36" t="str">
        <f>IF(B134="","",IF('Begr.wijz.'!K145&lt;&gt;"","J",""))</f>
        <v/>
      </c>
    </row>
    <row r="135" spans="1:18" x14ac:dyDescent="0.25">
      <c r="A135" s="35" t="str">
        <f>IF('Begr.wijz.'!B146&lt;&gt;0,('Begr.wijz.'!$E$3),"")</f>
        <v/>
      </c>
      <c r="B135" s="35" t="str">
        <f>IF('Begr.wijz.'!B146&lt;&gt;0,('Begr.wijz.'!B146),"")</f>
        <v/>
      </c>
      <c r="C135" s="35" t="str">
        <f>IF('Begr.wijz.'!V146=0,"",'Begr.wijz.'!V146)</f>
        <v/>
      </c>
      <c r="D135" s="35" t="str">
        <f>TEXT(IF('Begr.wijz.'!E146="","",'Begr.wijz.'!E146),"00000")</f>
        <v/>
      </c>
      <c r="E135" s="35" t="str">
        <f>IF('Begr.wijz.'!F146&lt;&gt;"",'Begr.wijz.'!F146,"")</f>
        <v/>
      </c>
      <c r="F135" s="35" t="str">
        <f t="shared" si="2"/>
        <v/>
      </c>
      <c r="G135" s="37" t="str">
        <f>IF(B135&lt;&gt;"",ROUND('Begr.wijz.'!L146+'Begr.wijz.'!Q146,0),"")</f>
        <v/>
      </c>
      <c r="H135" s="37"/>
      <c r="I135" s="37" t="str">
        <f>IF(B135&lt;&gt;"",ROUND('Begr.wijz.'!M146+'Begr.wijz.'!R146,0),"")</f>
        <v/>
      </c>
      <c r="J135" s="37"/>
      <c r="K135" s="37" t="str">
        <f>IF(B135&lt;&gt;"",ROUND('Begr.wijz.'!N146+'Begr.wijz.'!S146,0),"")</f>
        <v/>
      </c>
      <c r="L135" s="37"/>
      <c r="M135" s="37" t="str">
        <f>IF(B135&lt;&gt;"",ROUND('Begr.wijz.'!O146+'Begr.wijz.'!T146,0),"")</f>
        <v/>
      </c>
      <c r="N135" s="37"/>
      <c r="O135" s="37" t="str">
        <f>IF(B135&lt;&gt;"",ROUND('Begr.wijz.'!P146+'Begr.wijz.'!U146,0),"")</f>
        <v/>
      </c>
      <c r="P135" s="37"/>
      <c r="Q135" s="36" t="str">
        <f>IF(B135="","",IF('Begr.wijz.'!J146="", "",'Begr.wijz.'!J146))</f>
        <v/>
      </c>
      <c r="R135" s="36" t="str">
        <f>IF(B135="","",IF('Begr.wijz.'!K146&lt;&gt;"","J",""))</f>
        <v/>
      </c>
    </row>
    <row r="136" spans="1:18" x14ac:dyDescent="0.25">
      <c r="A136" s="35" t="str">
        <f>IF('Begr.wijz.'!B147&lt;&gt;0,('Begr.wijz.'!$E$3),"")</f>
        <v/>
      </c>
      <c r="B136" s="35" t="str">
        <f>IF('Begr.wijz.'!B147&lt;&gt;0,('Begr.wijz.'!B147),"")</f>
        <v/>
      </c>
      <c r="C136" s="35" t="str">
        <f>IF('Begr.wijz.'!V147=0,"",'Begr.wijz.'!V147)</f>
        <v/>
      </c>
      <c r="D136" s="35" t="str">
        <f>TEXT(IF('Begr.wijz.'!E147="","",'Begr.wijz.'!E147),"00000")</f>
        <v/>
      </c>
      <c r="E136" s="35" t="str">
        <f>IF('Begr.wijz.'!F147&lt;&gt;"",'Begr.wijz.'!F147,"")</f>
        <v/>
      </c>
      <c r="F136" s="35" t="str">
        <f t="shared" si="2"/>
        <v/>
      </c>
      <c r="G136" s="37" t="str">
        <f>IF(B136&lt;&gt;"",ROUND('Begr.wijz.'!L147+'Begr.wijz.'!Q147,0),"")</f>
        <v/>
      </c>
      <c r="H136" s="37"/>
      <c r="I136" s="37" t="str">
        <f>IF(B136&lt;&gt;"",ROUND('Begr.wijz.'!M147+'Begr.wijz.'!R147,0),"")</f>
        <v/>
      </c>
      <c r="J136" s="37"/>
      <c r="K136" s="37" t="str">
        <f>IF(B136&lt;&gt;"",ROUND('Begr.wijz.'!N147+'Begr.wijz.'!S147,0),"")</f>
        <v/>
      </c>
      <c r="L136" s="37"/>
      <c r="M136" s="37" t="str">
        <f>IF(B136&lt;&gt;"",ROUND('Begr.wijz.'!O147+'Begr.wijz.'!T147,0),"")</f>
        <v/>
      </c>
      <c r="N136" s="37"/>
      <c r="O136" s="37" t="str">
        <f>IF(B136&lt;&gt;"",ROUND('Begr.wijz.'!P147+'Begr.wijz.'!U147,0),"")</f>
        <v/>
      </c>
      <c r="P136" s="37"/>
      <c r="Q136" s="36" t="str">
        <f>IF(B136="","",IF('Begr.wijz.'!J147="", "",'Begr.wijz.'!J147))</f>
        <v/>
      </c>
      <c r="R136" s="36" t="str">
        <f>IF(B136="","",IF('Begr.wijz.'!K147&lt;&gt;"","J",""))</f>
        <v/>
      </c>
    </row>
    <row r="137" spans="1:18" x14ac:dyDescent="0.25">
      <c r="A137" s="35" t="str">
        <f>IF('Begr.wijz.'!B148&lt;&gt;0,('Begr.wijz.'!$E$3),"")</f>
        <v/>
      </c>
      <c r="B137" s="35" t="str">
        <f>IF('Begr.wijz.'!B148&lt;&gt;0,('Begr.wijz.'!B148),"")</f>
        <v/>
      </c>
      <c r="C137" s="35" t="str">
        <f>IF('Begr.wijz.'!V148=0,"",'Begr.wijz.'!V148)</f>
        <v/>
      </c>
      <c r="D137" s="35" t="str">
        <f>TEXT(IF('Begr.wijz.'!E148="","",'Begr.wijz.'!E148),"00000")</f>
        <v/>
      </c>
      <c r="E137" s="35" t="str">
        <f>IF('Begr.wijz.'!F148&lt;&gt;"",'Begr.wijz.'!F148,"")</f>
        <v/>
      </c>
      <c r="F137" s="35" t="str">
        <f t="shared" si="2"/>
        <v/>
      </c>
      <c r="G137" s="37" t="str">
        <f>IF(B137&lt;&gt;"",ROUND('Begr.wijz.'!L148+'Begr.wijz.'!Q148,0),"")</f>
        <v/>
      </c>
      <c r="H137" s="37"/>
      <c r="I137" s="37" t="str">
        <f>IF(B137&lt;&gt;"",ROUND('Begr.wijz.'!M148+'Begr.wijz.'!R148,0),"")</f>
        <v/>
      </c>
      <c r="J137" s="37"/>
      <c r="K137" s="37" t="str">
        <f>IF(B137&lt;&gt;"",ROUND('Begr.wijz.'!N148+'Begr.wijz.'!S148,0),"")</f>
        <v/>
      </c>
      <c r="L137" s="37"/>
      <c r="M137" s="37" t="str">
        <f>IF(B137&lt;&gt;"",ROUND('Begr.wijz.'!O148+'Begr.wijz.'!T148,0),"")</f>
        <v/>
      </c>
      <c r="N137" s="37"/>
      <c r="O137" s="37" t="str">
        <f>IF(B137&lt;&gt;"",ROUND('Begr.wijz.'!P148+'Begr.wijz.'!U148,0),"")</f>
        <v/>
      </c>
      <c r="P137" s="37"/>
      <c r="Q137" s="36" t="str">
        <f>IF(B137="","",IF('Begr.wijz.'!J148="", "",'Begr.wijz.'!J148))</f>
        <v/>
      </c>
      <c r="R137" s="36" t="str">
        <f>IF(B137="","",IF('Begr.wijz.'!K148&lt;&gt;"","J",""))</f>
        <v/>
      </c>
    </row>
    <row r="138" spans="1:18" x14ac:dyDescent="0.25">
      <c r="A138" s="35" t="str">
        <f>IF('Begr.wijz.'!B149&lt;&gt;0,('Begr.wijz.'!$E$3),"")</f>
        <v/>
      </c>
      <c r="B138" s="35" t="str">
        <f>IF('Begr.wijz.'!B149&lt;&gt;0,('Begr.wijz.'!B149),"")</f>
        <v/>
      </c>
      <c r="C138" s="35" t="str">
        <f>IF('Begr.wijz.'!V149=0,"",'Begr.wijz.'!V149)</f>
        <v/>
      </c>
      <c r="D138" s="35" t="str">
        <f>TEXT(IF('Begr.wijz.'!E149="","",'Begr.wijz.'!E149),"00000")</f>
        <v/>
      </c>
      <c r="E138" s="35" t="str">
        <f>IF('Begr.wijz.'!F149&lt;&gt;"",'Begr.wijz.'!F149,"")</f>
        <v/>
      </c>
      <c r="F138" s="35" t="str">
        <f t="shared" si="2"/>
        <v/>
      </c>
      <c r="G138" s="37" t="str">
        <f>IF(B138&lt;&gt;"",ROUND('Begr.wijz.'!L149+'Begr.wijz.'!Q149,0),"")</f>
        <v/>
      </c>
      <c r="H138" s="37"/>
      <c r="I138" s="37" t="str">
        <f>IF(B138&lt;&gt;"",ROUND('Begr.wijz.'!M149+'Begr.wijz.'!R149,0),"")</f>
        <v/>
      </c>
      <c r="J138" s="37"/>
      <c r="K138" s="37" t="str">
        <f>IF(B138&lt;&gt;"",ROUND('Begr.wijz.'!N149+'Begr.wijz.'!S149,0),"")</f>
        <v/>
      </c>
      <c r="L138" s="37"/>
      <c r="M138" s="37" t="str">
        <f>IF(B138&lt;&gt;"",ROUND('Begr.wijz.'!O149+'Begr.wijz.'!T149,0),"")</f>
        <v/>
      </c>
      <c r="N138" s="37"/>
      <c r="O138" s="37" t="str">
        <f>IF(B138&lt;&gt;"",ROUND('Begr.wijz.'!P149+'Begr.wijz.'!U149,0),"")</f>
        <v/>
      </c>
      <c r="P138" s="37"/>
      <c r="Q138" s="36" t="str">
        <f>IF(B138="","",IF('Begr.wijz.'!J149="", "",'Begr.wijz.'!J149))</f>
        <v/>
      </c>
      <c r="R138" s="36" t="str">
        <f>IF(B138="","",IF('Begr.wijz.'!K149&lt;&gt;"","J",""))</f>
        <v/>
      </c>
    </row>
    <row r="139" spans="1:18" x14ac:dyDescent="0.25">
      <c r="A139" s="35" t="str">
        <f>IF('Begr.wijz.'!B150&lt;&gt;0,('Begr.wijz.'!$E$3),"")</f>
        <v/>
      </c>
      <c r="B139" s="35" t="str">
        <f>IF('Begr.wijz.'!B150&lt;&gt;0,('Begr.wijz.'!B150),"")</f>
        <v/>
      </c>
      <c r="C139" s="35" t="str">
        <f>IF('Begr.wijz.'!V150=0,"",'Begr.wijz.'!V150)</f>
        <v/>
      </c>
      <c r="D139" s="35" t="str">
        <f>TEXT(IF('Begr.wijz.'!E150="","",'Begr.wijz.'!E150),"00000")</f>
        <v/>
      </c>
      <c r="E139" s="35" t="str">
        <f>IF('Begr.wijz.'!F150&lt;&gt;"",'Begr.wijz.'!F150,"")</f>
        <v/>
      </c>
      <c r="F139" s="35" t="str">
        <f t="shared" si="2"/>
        <v/>
      </c>
      <c r="G139" s="37" t="str">
        <f>IF(B139&lt;&gt;"",ROUND('Begr.wijz.'!L150+'Begr.wijz.'!Q150,0),"")</f>
        <v/>
      </c>
      <c r="H139" s="37"/>
      <c r="I139" s="37" t="str">
        <f>IF(B139&lt;&gt;"",ROUND('Begr.wijz.'!M150+'Begr.wijz.'!R150,0),"")</f>
        <v/>
      </c>
      <c r="J139" s="37"/>
      <c r="K139" s="37" t="str">
        <f>IF(B139&lt;&gt;"",ROUND('Begr.wijz.'!N150+'Begr.wijz.'!S150,0),"")</f>
        <v/>
      </c>
      <c r="L139" s="37"/>
      <c r="M139" s="37" t="str">
        <f>IF(B139&lt;&gt;"",ROUND('Begr.wijz.'!O150+'Begr.wijz.'!T150,0),"")</f>
        <v/>
      </c>
      <c r="N139" s="37"/>
      <c r="O139" s="37" t="str">
        <f>IF(B139&lt;&gt;"",ROUND('Begr.wijz.'!P150+'Begr.wijz.'!U150,0),"")</f>
        <v/>
      </c>
      <c r="P139" s="37"/>
      <c r="Q139" s="36" t="str">
        <f>IF(B139="","",IF('Begr.wijz.'!J150="", "",'Begr.wijz.'!J150))</f>
        <v/>
      </c>
      <c r="R139" s="36" t="str">
        <f>IF(B139="","",IF('Begr.wijz.'!K150&lt;&gt;"","J",""))</f>
        <v/>
      </c>
    </row>
    <row r="140" spans="1:18" x14ac:dyDescent="0.25">
      <c r="A140" s="35" t="str">
        <f>IF('Begr.wijz.'!B151&lt;&gt;0,('Begr.wijz.'!$E$3),"")</f>
        <v/>
      </c>
      <c r="B140" s="35" t="str">
        <f>IF('Begr.wijz.'!B151&lt;&gt;0,('Begr.wijz.'!B151),"")</f>
        <v/>
      </c>
      <c r="C140" s="35" t="str">
        <f>IF('Begr.wijz.'!V151=0,"",'Begr.wijz.'!V151)</f>
        <v/>
      </c>
      <c r="D140" s="35" t="str">
        <f>TEXT(IF('Begr.wijz.'!E151="","",'Begr.wijz.'!E151),"00000")</f>
        <v/>
      </c>
      <c r="E140" s="35" t="str">
        <f>IF('Begr.wijz.'!F151&lt;&gt;"",'Begr.wijz.'!F151,"")</f>
        <v/>
      </c>
      <c r="F140" s="35" t="str">
        <f t="shared" si="2"/>
        <v/>
      </c>
      <c r="G140" s="37" t="str">
        <f>IF(B140&lt;&gt;"",ROUND('Begr.wijz.'!L151+'Begr.wijz.'!Q151,0),"")</f>
        <v/>
      </c>
      <c r="H140" s="37"/>
      <c r="I140" s="37" t="str">
        <f>IF(B140&lt;&gt;"",ROUND('Begr.wijz.'!M151+'Begr.wijz.'!R151,0),"")</f>
        <v/>
      </c>
      <c r="J140" s="37"/>
      <c r="K140" s="37" t="str">
        <f>IF(B140&lt;&gt;"",ROUND('Begr.wijz.'!N151+'Begr.wijz.'!S151,0),"")</f>
        <v/>
      </c>
      <c r="L140" s="37"/>
      <c r="M140" s="37" t="str">
        <f>IF(B140&lt;&gt;"",ROUND('Begr.wijz.'!O151+'Begr.wijz.'!T151,0),"")</f>
        <v/>
      </c>
      <c r="N140" s="37"/>
      <c r="O140" s="37" t="str">
        <f>IF(B140&lt;&gt;"",ROUND('Begr.wijz.'!P151+'Begr.wijz.'!U151,0),"")</f>
        <v/>
      </c>
      <c r="P140" s="37"/>
      <c r="Q140" s="36" t="str">
        <f>IF(B140="","",IF('Begr.wijz.'!J151="", "",'Begr.wijz.'!J151))</f>
        <v/>
      </c>
      <c r="R140" s="36" t="str">
        <f>IF(B140="","",IF('Begr.wijz.'!K151&lt;&gt;"","J",""))</f>
        <v/>
      </c>
    </row>
    <row r="141" spans="1:18" x14ac:dyDescent="0.25">
      <c r="A141" s="35" t="str">
        <f>IF('Begr.wijz.'!B152&lt;&gt;0,('Begr.wijz.'!$E$3),"")</f>
        <v/>
      </c>
      <c r="B141" s="35" t="str">
        <f>IF('Begr.wijz.'!B152&lt;&gt;0,('Begr.wijz.'!B152),"")</f>
        <v/>
      </c>
      <c r="C141" s="35" t="str">
        <f>IF('Begr.wijz.'!V152=0,"",'Begr.wijz.'!V152)</f>
        <v/>
      </c>
      <c r="D141" s="35" t="str">
        <f>TEXT(IF('Begr.wijz.'!E152="","",'Begr.wijz.'!E152),"00000")</f>
        <v/>
      </c>
      <c r="E141" s="35" t="str">
        <f>IF('Begr.wijz.'!F152&lt;&gt;"",'Begr.wijz.'!F152,"")</f>
        <v/>
      </c>
      <c r="F141" s="35" t="str">
        <f t="shared" si="2"/>
        <v/>
      </c>
      <c r="G141" s="37" t="str">
        <f>IF(B141&lt;&gt;"",ROUND('Begr.wijz.'!L152+'Begr.wijz.'!Q152,0),"")</f>
        <v/>
      </c>
      <c r="H141" s="37"/>
      <c r="I141" s="37" t="str">
        <f>IF(B141&lt;&gt;"",ROUND('Begr.wijz.'!M152+'Begr.wijz.'!R152,0),"")</f>
        <v/>
      </c>
      <c r="J141" s="37"/>
      <c r="K141" s="37" t="str">
        <f>IF(B141&lt;&gt;"",ROUND('Begr.wijz.'!N152+'Begr.wijz.'!S152,0),"")</f>
        <v/>
      </c>
      <c r="L141" s="37"/>
      <c r="M141" s="37" t="str">
        <f>IF(B141&lt;&gt;"",ROUND('Begr.wijz.'!O152+'Begr.wijz.'!T152,0),"")</f>
        <v/>
      </c>
      <c r="N141" s="37"/>
      <c r="O141" s="37" t="str">
        <f>IF(B141&lt;&gt;"",ROUND('Begr.wijz.'!P152+'Begr.wijz.'!U152,0),"")</f>
        <v/>
      </c>
      <c r="P141" s="37"/>
      <c r="Q141" s="36" t="str">
        <f>IF(B141="","",IF('Begr.wijz.'!J152="", "",'Begr.wijz.'!J152))</f>
        <v/>
      </c>
      <c r="R141" s="36" t="str">
        <f>IF(B141="","",IF('Begr.wijz.'!K152&lt;&gt;"","J",""))</f>
        <v/>
      </c>
    </row>
    <row r="142" spans="1:18" x14ac:dyDescent="0.25">
      <c r="A142" s="35" t="str">
        <f>IF('Begr.wijz.'!B153&lt;&gt;0,('Begr.wijz.'!$E$3),"")</f>
        <v/>
      </c>
      <c r="B142" s="35" t="str">
        <f>IF('Begr.wijz.'!B153&lt;&gt;0,('Begr.wijz.'!B153),"")</f>
        <v/>
      </c>
      <c r="C142" s="35" t="str">
        <f>IF('Begr.wijz.'!V153=0,"",'Begr.wijz.'!V153)</f>
        <v/>
      </c>
      <c r="D142" s="35" t="str">
        <f>TEXT(IF('Begr.wijz.'!E153="","",'Begr.wijz.'!E153),"00000")</f>
        <v/>
      </c>
      <c r="E142" s="35" t="str">
        <f>IF('Begr.wijz.'!F153&lt;&gt;"",'Begr.wijz.'!F153,"")</f>
        <v/>
      </c>
      <c r="F142" s="35" t="str">
        <f t="shared" si="2"/>
        <v/>
      </c>
      <c r="G142" s="37" t="str">
        <f>IF(B142&lt;&gt;"",ROUND('Begr.wijz.'!L153+'Begr.wijz.'!Q153,0),"")</f>
        <v/>
      </c>
      <c r="H142" s="37"/>
      <c r="I142" s="37" t="str">
        <f>IF(B142&lt;&gt;"",ROUND('Begr.wijz.'!M153+'Begr.wijz.'!R153,0),"")</f>
        <v/>
      </c>
      <c r="J142" s="37"/>
      <c r="K142" s="37" t="str">
        <f>IF(B142&lt;&gt;"",ROUND('Begr.wijz.'!N153+'Begr.wijz.'!S153,0),"")</f>
        <v/>
      </c>
      <c r="L142" s="37"/>
      <c r="M142" s="37" t="str">
        <f>IF(B142&lt;&gt;"",ROUND('Begr.wijz.'!O153+'Begr.wijz.'!T153,0),"")</f>
        <v/>
      </c>
      <c r="N142" s="37"/>
      <c r="O142" s="37" t="str">
        <f>IF(B142&lt;&gt;"",ROUND('Begr.wijz.'!P153+'Begr.wijz.'!U153,0),"")</f>
        <v/>
      </c>
      <c r="P142" s="37"/>
      <c r="Q142" s="36" t="str">
        <f>IF(B142="","",IF('Begr.wijz.'!J153="", "",'Begr.wijz.'!J153))</f>
        <v/>
      </c>
      <c r="R142" s="36" t="str">
        <f>IF(B142="","",IF('Begr.wijz.'!K153&lt;&gt;"","J",""))</f>
        <v/>
      </c>
    </row>
    <row r="143" spans="1:18" x14ac:dyDescent="0.25">
      <c r="A143" s="35" t="str">
        <f>IF('Begr.wijz.'!B154&lt;&gt;0,('Begr.wijz.'!$E$3),"")</f>
        <v/>
      </c>
      <c r="B143" s="35" t="str">
        <f>IF('Begr.wijz.'!B154&lt;&gt;0,('Begr.wijz.'!B154),"")</f>
        <v/>
      </c>
      <c r="C143" s="35" t="str">
        <f>IF('Begr.wijz.'!V154=0,"",'Begr.wijz.'!V154)</f>
        <v/>
      </c>
      <c r="D143" s="35" t="str">
        <f>TEXT(IF('Begr.wijz.'!E154="","",'Begr.wijz.'!E154),"00000")</f>
        <v/>
      </c>
      <c r="E143" s="35" t="str">
        <f>IF('Begr.wijz.'!F154&lt;&gt;"",'Begr.wijz.'!F154,"")</f>
        <v/>
      </c>
      <c r="F143" s="35" t="str">
        <f t="shared" si="2"/>
        <v/>
      </c>
      <c r="G143" s="37" t="str">
        <f>IF(B143&lt;&gt;"",ROUND('Begr.wijz.'!L154+'Begr.wijz.'!Q154,0),"")</f>
        <v/>
      </c>
      <c r="H143" s="37"/>
      <c r="I143" s="37" t="str">
        <f>IF(B143&lt;&gt;"",ROUND('Begr.wijz.'!M154+'Begr.wijz.'!R154,0),"")</f>
        <v/>
      </c>
      <c r="J143" s="37"/>
      <c r="K143" s="37" t="str">
        <f>IF(B143&lt;&gt;"",ROUND('Begr.wijz.'!N154+'Begr.wijz.'!S154,0),"")</f>
        <v/>
      </c>
      <c r="L143" s="37"/>
      <c r="M143" s="37" t="str">
        <f>IF(B143&lt;&gt;"",ROUND('Begr.wijz.'!O154+'Begr.wijz.'!T154,0),"")</f>
        <v/>
      </c>
      <c r="N143" s="37"/>
      <c r="O143" s="37" t="str">
        <f>IF(B143&lt;&gt;"",ROUND('Begr.wijz.'!P154+'Begr.wijz.'!U154,0),"")</f>
        <v/>
      </c>
      <c r="P143" s="37"/>
      <c r="Q143" s="36" t="str">
        <f>IF(B143="","",IF('Begr.wijz.'!J154="", "",'Begr.wijz.'!J154))</f>
        <v/>
      </c>
      <c r="R143" s="36" t="str">
        <f>IF(B143="","",IF('Begr.wijz.'!K154&lt;&gt;"","J",""))</f>
        <v/>
      </c>
    </row>
    <row r="144" spans="1:18" x14ac:dyDescent="0.25">
      <c r="A144" s="35" t="str">
        <f>IF('Begr.wijz.'!B155&lt;&gt;0,('Begr.wijz.'!$E$3),"")</f>
        <v/>
      </c>
      <c r="B144" s="35" t="str">
        <f>IF('Begr.wijz.'!B155&lt;&gt;0,('Begr.wijz.'!B155),"")</f>
        <v/>
      </c>
      <c r="C144" s="35" t="str">
        <f>IF('Begr.wijz.'!V155=0,"",'Begr.wijz.'!V155)</f>
        <v/>
      </c>
      <c r="D144" s="35" t="str">
        <f>TEXT(IF('Begr.wijz.'!E155="","",'Begr.wijz.'!E155),"00000")</f>
        <v/>
      </c>
      <c r="E144" s="35" t="str">
        <f>IF('Begr.wijz.'!F155&lt;&gt;"",'Begr.wijz.'!F155,"")</f>
        <v/>
      </c>
      <c r="F144" s="35" t="str">
        <f t="shared" si="2"/>
        <v/>
      </c>
      <c r="G144" s="37" t="str">
        <f>IF(B144&lt;&gt;"",ROUND('Begr.wijz.'!L155+'Begr.wijz.'!Q155,0),"")</f>
        <v/>
      </c>
      <c r="H144" s="37"/>
      <c r="I144" s="37" t="str">
        <f>IF(B144&lt;&gt;"",ROUND('Begr.wijz.'!M155+'Begr.wijz.'!R155,0),"")</f>
        <v/>
      </c>
      <c r="J144" s="37"/>
      <c r="K144" s="37" t="str">
        <f>IF(B144&lt;&gt;"",ROUND('Begr.wijz.'!N155+'Begr.wijz.'!S155,0),"")</f>
        <v/>
      </c>
      <c r="L144" s="37"/>
      <c r="M144" s="37" t="str">
        <f>IF(B144&lt;&gt;"",ROUND('Begr.wijz.'!O155+'Begr.wijz.'!T155,0),"")</f>
        <v/>
      </c>
      <c r="N144" s="37"/>
      <c r="O144" s="37" t="str">
        <f>IF(B144&lt;&gt;"",ROUND('Begr.wijz.'!P155+'Begr.wijz.'!U155,0),"")</f>
        <v/>
      </c>
      <c r="P144" s="37"/>
      <c r="Q144" s="36" t="str">
        <f>IF(B144="","",IF('Begr.wijz.'!J155="", "",'Begr.wijz.'!J155))</f>
        <v/>
      </c>
      <c r="R144" s="36" t="str">
        <f>IF(B144="","",IF('Begr.wijz.'!K155&lt;&gt;"","J",""))</f>
        <v/>
      </c>
    </row>
    <row r="145" spans="1:18" x14ac:dyDescent="0.25">
      <c r="A145" s="35" t="str">
        <f>IF('Begr.wijz.'!B156&lt;&gt;0,('Begr.wijz.'!$E$3),"")</f>
        <v/>
      </c>
      <c r="B145" s="35" t="str">
        <f>IF('Begr.wijz.'!B156&lt;&gt;0,('Begr.wijz.'!B156),"")</f>
        <v/>
      </c>
      <c r="C145" s="35" t="str">
        <f>IF('Begr.wijz.'!V156=0,"",'Begr.wijz.'!V156)</f>
        <v/>
      </c>
      <c r="D145" s="35" t="str">
        <f>TEXT(IF('Begr.wijz.'!E156="","",'Begr.wijz.'!E156),"00000")</f>
        <v/>
      </c>
      <c r="E145" s="35" t="str">
        <f>IF('Begr.wijz.'!F156&lt;&gt;"",'Begr.wijz.'!F156,"")</f>
        <v/>
      </c>
      <c r="F145" s="35" t="str">
        <f t="shared" si="2"/>
        <v/>
      </c>
      <c r="G145" s="37" t="str">
        <f>IF(B145&lt;&gt;"",ROUND('Begr.wijz.'!L156+'Begr.wijz.'!Q156,0),"")</f>
        <v/>
      </c>
      <c r="H145" s="37"/>
      <c r="I145" s="37" t="str">
        <f>IF(B145&lt;&gt;"",ROUND('Begr.wijz.'!M156+'Begr.wijz.'!R156,0),"")</f>
        <v/>
      </c>
      <c r="J145" s="37"/>
      <c r="K145" s="37" t="str">
        <f>IF(B145&lt;&gt;"",ROUND('Begr.wijz.'!N156+'Begr.wijz.'!S156,0),"")</f>
        <v/>
      </c>
      <c r="L145" s="37"/>
      <c r="M145" s="37" t="str">
        <f>IF(B145&lt;&gt;"",ROUND('Begr.wijz.'!O156+'Begr.wijz.'!T156,0),"")</f>
        <v/>
      </c>
      <c r="N145" s="37"/>
      <c r="O145" s="37" t="str">
        <f>IF(B145&lt;&gt;"",ROUND('Begr.wijz.'!P156+'Begr.wijz.'!U156,0),"")</f>
        <v/>
      </c>
      <c r="P145" s="37"/>
      <c r="Q145" s="36" t="str">
        <f>IF(B145="","",IF('Begr.wijz.'!J156="", "",'Begr.wijz.'!J156))</f>
        <v/>
      </c>
      <c r="R145" s="36" t="str">
        <f>IF(B145="","",IF('Begr.wijz.'!K156&lt;&gt;"","J",""))</f>
        <v/>
      </c>
    </row>
    <row r="146" spans="1:18" x14ac:dyDescent="0.25">
      <c r="A146" s="35" t="str">
        <f>IF('Begr.wijz.'!B157&lt;&gt;0,('Begr.wijz.'!$E$3),"")</f>
        <v/>
      </c>
      <c r="B146" s="35" t="str">
        <f>IF('Begr.wijz.'!B157&lt;&gt;0,('Begr.wijz.'!B157),"")</f>
        <v/>
      </c>
      <c r="C146" s="35" t="str">
        <f>IF('Begr.wijz.'!V157=0,"",'Begr.wijz.'!V157)</f>
        <v/>
      </c>
      <c r="D146" s="35" t="str">
        <f>TEXT(IF('Begr.wijz.'!E157="","",'Begr.wijz.'!E157),"00000")</f>
        <v/>
      </c>
      <c r="E146" s="35" t="str">
        <f>IF('Begr.wijz.'!F157&lt;&gt;"",'Begr.wijz.'!F157,"")</f>
        <v/>
      </c>
      <c r="F146" s="35" t="str">
        <f t="shared" si="2"/>
        <v/>
      </c>
      <c r="G146" s="37" t="str">
        <f>IF(B146&lt;&gt;"",ROUND('Begr.wijz.'!L157+'Begr.wijz.'!Q157,0),"")</f>
        <v/>
      </c>
      <c r="H146" s="37"/>
      <c r="I146" s="37" t="str">
        <f>IF(B146&lt;&gt;"",ROUND('Begr.wijz.'!M157+'Begr.wijz.'!R157,0),"")</f>
        <v/>
      </c>
      <c r="J146" s="37"/>
      <c r="K146" s="37" t="str">
        <f>IF(B146&lt;&gt;"",ROUND('Begr.wijz.'!N157+'Begr.wijz.'!S157,0),"")</f>
        <v/>
      </c>
      <c r="L146" s="37"/>
      <c r="M146" s="37" t="str">
        <f>IF(B146&lt;&gt;"",ROUND('Begr.wijz.'!O157+'Begr.wijz.'!T157,0),"")</f>
        <v/>
      </c>
      <c r="N146" s="37"/>
      <c r="O146" s="37" t="str">
        <f>IF(B146&lt;&gt;"",ROUND('Begr.wijz.'!P157+'Begr.wijz.'!U157,0),"")</f>
        <v/>
      </c>
      <c r="P146" s="37"/>
      <c r="Q146" s="36" t="str">
        <f>IF(B146="","",IF('Begr.wijz.'!J157="", "",'Begr.wijz.'!J157))</f>
        <v/>
      </c>
      <c r="R146" s="36" t="str">
        <f>IF(B146="","",IF('Begr.wijz.'!K157&lt;&gt;"","J",""))</f>
        <v/>
      </c>
    </row>
    <row r="147" spans="1:18" x14ac:dyDescent="0.25">
      <c r="A147" s="35" t="str">
        <f>IF('Begr.wijz.'!B158&lt;&gt;0,('Begr.wijz.'!$E$3),"")</f>
        <v/>
      </c>
      <c r="B147" s="35" t="str">
        <f>IF('Begr.wijz.'!B158&lt;&gt;0,('Begr.wijz.'!B158),"")</f>
        <v/>
      </c>
      <c r="C147" s="35" t="str">
        <f>IF('Begr.wijz.'!V158=0,"",'Begr.wijz.'!V158)</f>
        <v/>
      </c>
      <c r="D147" s="35" t="str">
        <f>TEXT(IF('Begr.wijz.'!E158="","",'Begr.wijz.'!E158),"00000")</f>
        <v/>
      </c>
      <c r="E147" s="35" t="str">
        <f>IF('Begr.wijz.'!F158&lt;&gt;"",'Begr.wijz.'!F158,"")</f>
        <v/>
      </c>
      <c r="F147" s="35" t="str">
        <f t="shared" si="2"/>
        <v/>
      </c>
      <c r="G147" s="37" t="str">
        <f>IF(B147&lt;&gt;"",ROUND('Begr.wijz.'!L158+'Begr.wijz.'!Q158,0),"")</f>
        <v/>
      </c>
      <c r="H147" s="37"/>
      <c r="I147" s="37" t="str">
        <f>IF(B147&lt;&gt;"",ROUND('Begr.wijz.'!M158+'Begr.wijz.'!R158,0),"")</f>
        <v/>
      </c>
      <c r="J147" s="37"/>
      <c r="K147" s="37" t="str">
        <f>IF(B147&lt;&gt;"",ROUND('Begr.wijz.'!N158+'Begr.wijz.'!S158,0),"")</f>
        <v/>
      </c>
      <c r="L147" s="37"/>
      <c r="M147" s="37" t="str">
        <f>IF(B147&lt;&gt;"",ROUND('Begr.wijz.'!O158+'Begr.wijz.'!T158,0),"")</f>
        <v/>
      </c>
      <c r="N147" s="37"/>
      <c r="O147" s="37" t="str">
        <f>IF(B147&lt;&gt;"",ROUND('Begr.wijz.'!P158+'Begr.wijz.'!U158,0),"")</f>
        <v/>
      </c>
      <c r="P147" s="37"/>
      <c r="Q147" s="36" t="str">
        <f>IF(B147="","",IF('Begr.wijz.'!J158="", "",'Begr.wijz.'!J158))</f>
        <v/>
      </c>
      <c r="R147" s="36" t="str">
        <f>IF(B147="","",IF('Begr.wijz.'!K158&lt;&gt;"","J",""))</f>
        <v/>
      </c>
    </row>
    <row r="148" spans="1:18" x14ac:dyDescent="0.25">
      <c r="A148" s="35" t="str">
        <f>IF('Begr.wijz.'!B159&lt;&gt;0,('Begr.wijz.'!$E$3),"")</f>
        <v/>
      </c>
      <c r="B148" s="35" t="str">
        <f>IF('Begr.wijz.'!B159&lt;&gt;0,('Begr.wijz.'!B159),"")</f>
        <v/>
      </c>
      <c r="C148" s="35" t="str">
        <f>IF('Begr.wijz.'!V159=0,"",'Begr.wijz.'!V159)</f>
        <v/>
      </c>
      <c r="D148" s="35" t="str">
        <f>TEXT(IF('Begr.wijz.'!E159="","",'Begr.wijz.'!E159),"00000")</f>
        <v/>
      </c>
      <c r="E148" s="35" t="str">
        <f>IF('Begr.wijz.'!F159&lt;&gt;"",'Begr.wijz.'!F159,"")</f>
        <v/>
      </c>
      <c r="F148" s="35" t="str">
        <f t="shared" si="2"/>
        <v/>
      </c>
      <c r="G148" s="37" t="str">
        <f>IF(B148&lt;&gt;"",ROUND('Begr.wijz.'!L159+'Begr.wijz.'!Q159,0),"")</f>
        <v/>
      </c>
      <c r="H148" s="37"/>
      <c r="I148" s="37" t="str">
        <f>IF(B148&lt;&gt;"",ROUND('Begr.wijz.'!M159+'Begr.wijz.'!R159,0),"")</f>
        <v/>
      </c>
      <c r="J148" s="37"/>
      <c r="K148" s="37" t="str">
        <f>IF(B148&lt;&gt;"",ROUND('Begr.wijz.'!N159+'Begr.wijz.'!S159,0),"")</f>
        <v/>
      </c>
      <c r="L148" s="37"/>
      <c r="M148" s="37" t="str">
        <f>IF(B148&lt;&gt;"",ROUND('Begr.wijz.'!O159+'Begr.wijz.'!T159,0),"")</f>
        <v/>
      </c>
      <c r="N148" s="37"/>
      <c r="O148" s="37" t="str">
        <f>IF(B148&lt;&gt;"",ROUND('Begr.wijz.'!P159+'Begr.wijz.'!U159,0),"")</f>
        <v/>
      </c>
      <c r="P148" s="37"/>
      <c r="Q148" s="36" t="str">
        <f>IF(B148="","",IF('Begr.wijz.'!J159="", "",'Begr.wijz.'!J159))</f>
        <v/>
      </c>
      <c r="R148" s="36" t="str">
        <f>IF(B148="","",IF('Begr.wijz.'!K159&lt;&gt;"","J",""))</f>
        <v/>
      </c>
    </row>
    <row r="149" spans="1:18" x14ac:dyDescent="0.25">
      <c r="A149" s="35" t="str">
        <f>IF('Begr.wijz.'!B160&lt;&gt;0,('Begr.wijz.'!$E$3),"")</f>
        <v/>
      </c>
      <c r="B149" s="35" t="str">
        <f>IF('Begr.wijz.'!B160&lt;&gt;0,('Begr.wijz.'!B160),"")</f>
        <v/>
      </c>
      <c r="C149" s="35" t="str">
        <f>IF('Begr.wijz.'!V160=0,"",'Begr.wijz.'!V160)</f>
        <v/>
      </c>
      <c r="D149" s="35" t="str">
        <f>TEXT(IF('Begr.wijz.'!E160="","",'Begr.wijz.'!E160),"00000")</f>
        <v/>
      </c>
      <c r="E149" s="35" t="str">
        <f>IF('Begr.wijz.'!F160&lt;&gt;"",'Begr.wijz.'!F160,"")</f>
        <v/>
      </c>
      <c r="F149" s="35" t="str">
        <f t="shared" si="2"/>
        <v/>
      </c>
      <c r="G149" s="37" t="str">
        <f>IF(B149&lt;&gt;"",ROUND('Begr.wijz.'!L160+'Begr.wijz.'!Q160,0),"")</f>
        <v/>
      </c>
      <c r="H149" s="37"/>
      <c r="I149" s="37" t="str">
        <f>IF(B149&lt;&gt;"",ROUND('Begr.wijz.'!M160+'Begr.wijz.'!R160,0),"")</f>
        <v/>
      </c>
      <c r="J149" s="37"/>
      <c r="K149" s="37" t="str">
        <f>IF(B149&lt;&gt;"",ROUND('Begr.wijz.'!N160+'Begr.wijz.'!S160,0),"")</f>
        <v/>
      </c>
      <c r="L149" s="37"/>
      <c r="M149" s="37" t="str">
        <f>IF(B149&lt;&gt;"",ROUND('Begr.wijz.'!O160+'Begr.wijz.'!T160,0),"")</f>
        <v/>
      </c>
      <c r="N149" s="37"/>
      <c r="O149" s="37" t="str">
        <f>IF(B149&lt;&gt;"",ROUND('Begr.wijz.'!P160+'Begr.wijz.'!U160,0),"")</f>
        <v/>
      </c>
      <c r="P149" s="37"/>
      <c r="Q149" s="36" t="str">
        <f>IF(B149="","",IF('Begr.wijz.'!J160="", "",'Begr.wijz.'!J160))</f>
        <v/>
      </c>
      <c r="R149" s="36" t="str">
        <f>IF(B149="","",IF('Begr.wijz.'!K160&lt;&gt;"","J",""))</f>
        <v/>
      </c>
    </row>
    <row r="150" spans="1:18" x14ac:dyDescent="0.25">
      <c r="A150" s="35" t="str">
        <f>IF('Begr.wijz.'!B161&lt;&gt;0,('Begr.wijz.'!$E$3),"")</f>
        <v/>
      </c>
      <c r="B150" s="35" t="str">
        <f>IF('Begr.wijz.'!B161&lt;&gt;0,('Begr.wijz.'!B161),"")</f>
        <v/>
      </c>
      <c r="C150" s="35" t="str">
        <f>IF('Begr.wijz.'!V161=0,"",'Begr.wijz.'!V161)</f>
        <v/>
      </c>
      <c r="D150" s="35" t="str">
        <f>TEXT(IF('Begr.wijz.'!E161="","",'Begr.wijz.'!E161),"00000")</f>
        <v/>
      </c>
      <c r="E150" s="35" t="str">
        <f>IF('Begr.wijz.'!F161&lt;&gt;"",'Begr.wijz.'!F161,"")</f>
        <v/>
      </c>
      <c r="F150" s="35" t="str">
        <f t="shared" si="2"/>
        <v/>
      </c>
      <c r="G150" s="37" t="str">
        <f>IF(B150&lt;&gt;"",ROUND('Begr.wijz.'!L161+'Begr.wijz.'!Q161,0),"")</f>
        <v/>
      </c>
      <c r="H150" s="37"/>
      <c r="I150" s="37" t="str">
        <f>IF(B150&lt;&gt;"",ROUND('Begr.wijz.'!M161+'Begr.wijz.'!R161,0),"")</f>
        <v/>
      </c>
      <c r="J150" s="37"/>
      <c r="K150" s="37" t="str">
        <f>IF(B150&lt;&gt;"",ROUND('Begr.wijz.'!N161+'Begr.wijz.'!S161,0),"")</f>
        <v/>
      </c>
      <c r="L150" s="37"/>
      <c r="M150" s="37" t="str">
        <f>IF(B150&lt;&gt;"",ROUND('Begr.wijz.'!O161+'Begr.wijz.'!T161,0),"")</f>
        <v/>
      </c>
      <c r="N150" s="37"/>
      <c r="O150" s="37" t="str">
        <f>IF(B150&lt;&gt;"",ROUND('Begr.wijz.'!P161+'Begr.wijz.'!U161,0),"")</f>
        <v/>
      </c>
      <c r="P150" s="37"/>
      <c r="Q150" s="36" t="str">
        <f>IF(B150="","",IF('Begr.wijz.'!J161="", "",'Begr.wijz.'!J161))</f>
        <v/>
      </c>
      <c r="R150" s="36" t="str">
        <f>IF(B150="","",IF('Begr.wijz.'!K161&lt;&gt;"","J",""))</f>
        <v/>
      </c>
    </row>
    <row r="151" spans="1:18" x14ac:dyDescent="0.25">
      <c r="A151" s="35" t="str">
        <f>IF('Begr.wijz.'!B162&lt;&gt;0,('Begr.wijz.'!$E$3),"")</f>
        <v/>
      </c>
      <c r="B151" s="35" t="str">
        <f>IF('Begr.wijz.'!B162&lt;&gt;0,('Begr.wijz.'!B162),"")</f>
        <v/>
      </c>
      <c r="C151" s="35" t="str">
        <f>IF('Begr.wijz.'!V162=0,"",'Begr.wijz.'!V162)</f>
        <v/>
      </c>
      <c r="D151" s="35" t="str">
        <f>TEXT(IF('Begr.wijz.'!E162="","",'Begr.wijz.'!E162),"00000")</f>
        <v/>
      </c>
      <c r="E151" s="35" t="str">
        <f>IF('Begr.wijz.'!F162&lt;&gt;"",'Begr.wijz.'!F162,"")</f>
        <v/>
      </c>
      <c r="F151" s="35" t="str">
        <f t="shared" si="2"/>
        <v/>
      </c>
      <c r="G151" s="37" t="str">
        <f>IF(B151&lt;&gt;"",ROUND('Begr.wijz.'!L162+'Begr.wijz.'!Q162,0),"")</f>
        <v/>
      </c>
      <c r="H151" s="37"/>
      <c r="I151" s="37" t="str">
        <f>IF(B151&lt;&gt;"",ROUND('Begr.wijz.'!M162+'Begr.wijz.'!R162,0),"")</f>
        <v/>
      </c>
      <c r="J151" s="37"/>
      <c r="K151" s="37" t="str">
        <f>IF(B151&lt;&gt;"",ROUND('Begr.wijz.'!N162+'Begr.wijz.'!S162,0),"")</f>
        <v/>
      </c>
      <c r="L151" s="37"/>
      <c r="M151" s="37" t="str">
        <f>IF(B151&lt;&gt;"",ROUND('Begr.wijz.'!O162+'Begr.wijz.'!T162,0),"")</f>
        <v/>
      </c>
      <c r="N151" s="37"/>
      <c r="O151" s="37" t="str">
        <f>IF(B151&lt;&gt;"",ROUND('Begr.wijz.'!P162+'Begr.wijz.'!U162,0),"")</f>
        <v/>
      </c>
      <c r="P151" s="37"/>
      <c r="Q151" s="36" t="str">
        <f>IF(B151="","",IF('Begr.wijz.'!J162="", "",'Begr.wijz.'!J162))</f>
        <v/>
      </c>
      <c r="R151" s="36" t="str">
        <f>IF(B151="","",IF('Begr.wijz.'!K162&lt;&gt;"","J",""))</f>
        <v/>
      </c>
    </row>
    <row r="152" spans="1:18" x14ac:dyDescent="0.25">
      <c r="A152" s="35" t="str">
        <f>IF('Begr.wijz.'!B163&lt;&gt;0,('Begr.wijz.'!$E$3),"")</f>
        <v/>
      </c>
      <c r="B152" s="35" t="str">
        <f>IF('Begr.wijz.'!B163&lt;&gt;0,('Begr.wijz.'!B163),"")</f>
        <v/>
      </c>
      <c r="C152" s="35" t="str">
        <f>IF('Begr.wijz.'!V163=0,"",'Begr.wijz.'!V163)</f>
        <v/>
      </c>
      <c r="D152" s="35" t="str">
        <f>TEXT(IF('Begr.wijz.'!E163="","",'Begr.wijz.'!E163),"00000")</f>
        <v/>
      </c>
      <c r="E152" s="35" t="str">
        <f>IF('Begr.wijz.'!F163&lt;&gt;"",'Begr.wijz.'!F163,"")</f>
        <v/>
      </c>
      <c r="F152" s="35" t="str">
        <f t="shared" si="2"/>
        <v/>
      </c>
      <c r="G152" s="37" t="str">
        <f>IF(B152&lt;&gt;"",ROUND('Begr.wijz.'!L163+'Begr.wijz.'!Q163,0),"")</f>
        <v/>
      </c>
      <c r="H152" s="37"/>
      <c r="I152" s="37" t="str">
        <f>IF(B152&lt;&gt;"",ROUND('Begr.wijz.'!M163+'Begr.wijz.'!R163,0),"")</f>
        <v/>
      </c>
      <c r="J152" s="37"/>
      <c r="K152" s="37" t="str">
        <f>IF(B152&lt;&gt;"",ROUND('Begr.wijz.'!N163+'Begr.wijz.'!S163,0),"")</f>
        <v/>
      </c>
      <c r="L152" s="37"/>
      <c r="M152" s="37" t="str">
        <f>IF(B152&lt;&gt;"",ROUND('Begr.wijz.'!O163+'Begr.wijz.'!T163,0),"")</f>
        <v/>
      </c>
      <c r="N152" s="37"/>
      <c r="O152" s="37" t="str">
        <f>IF(B152&lt;&gt;"",ROUND('Begr.wijz.'!P163+'Begr.wijz.'!U163,0),"")</f>
        <v/>
      </c>
      <c r="P152" s="37"/>
      <c r="Q152" s="36" t="str">
        <f>IF(B152="","",IF('Begr.wijz.'!J163="", "",'Begr.wijz.'!J163))</f>
        <v/>
      </c>
      <c r="R152" s="36" t="str">
        <f>IF(B152="","",IF('Begr.wijz.'!K163&lt;&gt;"","J",""))</f>
        <v/>
      </c>
    </row>
    <row r="153" spans="1:18" x14ac:dyDescent="0.25">
      <c r="A153" s="35" t="str">
        <f>IF('Begr.wijz.'!B164&lt;&gt;0,('Begr.wijz.'!$E$3),"")</f>
        <v/>
      </c>
      <c r="B153" s="35" t="str">
        <f>IF('Begr.wijz.'!B164&lt;&gt;0,('Begr.wijz.'!B164),"")</f>
        <v/>
      </c>
      <c r="C153" s="35" t="str">
        <f>IF('Begr.wijz.'!V164=0,"",'Begr.wijz.'!V164)</f>
        <v/>
      </c>
      <c r="D153" s="35" t="str">
        <f>TEXT(IF('Begr.wijz.'!E164="","",'Begr.wijz.'!E164),"00000")</f>
        <v/>
      </c>
      <c r="E153" s="35" t="str">
        <f>IF('Begr.wijz.'!F164&lt;&gt;"",'Begr.wijz.'!F164,"")</f>
        <v/>
      </c>
      <c r="F153" s="35" t="str">
        <f t="shared" si="2"/>
        <v/>
      </c>
      <c r="G153" s="37" t="str">
        <f>IF(B153&lt;&gt;"",ROUND('Begr.wijz.'!L164+'Begr.wijz.'!Q164,0),"")</f>
        <v/>
      </c>
      <c r="H153" s="37"/>
      <c r="I153" s="37" t="str">
        <f>IF(B153&lt;&gt;"",ROUND('Begr.wijz.'!M164+'Begr.wijz.'!R164,0),"")</f>
        <v/>
      </c>
      <c r="J153" s="37"/>
      <c r="K153" s="37" t="str">
        <f>IF(B153&lt;&gt;"",ROUND('Begr.wijz.'!N164+'Begr.wijz.'!S164,0),"")</f>
        <v/>
      </c>
      <c r="L153" s="37"/>
      <c r="M153" s="37" t="str">
        <f>IF(B153&lt;&gt;"",ROUND('Begr.wijz.'!O164+'Begr.wijz.'!T164,0),"")</f>
        <v/>
      </c>
      <c r="N153" s="37"/>
      <c r="O153" s="37" t="str">
        <f>IF(B153&lt;&gt;"",ROUND('Begr.wijz.'!P164+'Begr.wijz.'!U164,0),"")</f>
        <v/>
      </c>
      <c r="P153" s="37"/>
      <c r="Q153" s="36" t="str">
        <f>IF(B153="","",IF('Begr.wijz.'!J164="", "",'Begr.wijz.'!J164))</f>
        <v/>
      </c>
      <c r="R153" s="36" t="str">
        <f>IF(B153="","",IF('Begr.wijz.'!K164&lt;&gt;"","J",""))</f>
        <v/>
      </c>
    </row>
    <row r="154" spans="1:18" x14ac:dyDescent="0.25">
      <c r="A154" s="35" t="str">
        <f>IF('Begr.wijz.'!B165&lt;&gt;0,('Begr.wijz.'!$E$3),"")</f>
        <v/>
      </c>
      <c r="B154" s="35" t="str">
        <f>IF('Begr.wijz.'!B165&lt;&gt;0,('Begr.wijz.'!B165),"")</f>
        <v/>
      </c>
      <c r="C154" s="35" t="str">
        <f>IF('Begr.wijz.'!V165=0,"",'Begr.wijz.'!V165)</f>
        <v/>
      </c>
      <c r="D154" s="35" t="str">
        <f>TEXT(IF('Begr.wijz.'!E165="","",'Begr.wijz.'!E165),"00000")</f>
        <v/>
      </c>
      <c r="E154" s="35" t="str">
        <f>IF('Begr.wijz.'!F165&lt;&gt;"",'Begr.wijz.'!F165,"")</f>
        <v/>
      </c>
      <c r="F154" s="35" t="str">
        <f t="shared" si="2"/>
        <v/>
      </c>
      <c r="G154" s="37" t="str">
        <f>IF(B154&lt;&gt;"",ROUND('Begr.wijz.'!L165+'Begr.wijz.'!Q165,0),"")</f>
        <v/>
      </c>
      <c r="H154" s="37"/>
      <c r="I154" s="37" t="str">
        <f>IF(B154&lt;&gt;"",ROUND('Begr.wijz.'!M165+'Begr.wijz.'!R165,0),"")</f>
        <v/>
      </c>
      <c r="J154" s="37"/>
      <c r="K154" s="37" t="str">
        <f>IF(B154&lt;&gt;"",ROUND('Begr.wijz.'!N165+'Begr.wijz.'!S165,0),"")</f>
        <v/>
      </c>
      <c r="L154" s="37"/>
      <c r="M154" s="37" t="str">
        <f>IF(B154&lt;&gt;"",ROUND('Begr.wijz.'!O165+'Begr.wijz.'!T165,0),"")</f>
        <v/>
      </c>
      <c r="N154" s="37"/>
      <c r="O154" s="37" t="str">
        <f>IF(B154&lt;&gt;"",ROUND('Begr.wijz.'!P165+'Begr.wijz.'!U165,0),"")</f>
        <v/>
      </c>
      <c r="P154" s="37"/>
      <c r="Q154" s="36" t="str">
        <f>IF(B154="","",IF('Begr.wijz.'!J165="", "",'Begr.wijz.'!J165))</f>
        <v/>
      </c>
      <c r="R154" s="36" t="str">
        <f>IF(B154="","",IF('Begr.wijz.'!K165&lt;&gt;"","J",""))</f>
        <v/>
      </c>
    </row>
    <row r="155" spans="1:18" x14ac:dyDescent="0.25">
      <c r="A155" s="35" t="str">
        <f>IF('Begr.wijz.'!B166&lt;&gt;0,('Begr.wijz.'!$E$3),"")</f>
        <v/>
      </c>
      <c r="B155" s="35" t="str">
        <f>IF('Begr.wijz.'!B166&lt;&gt;0,('Begr.wijz.'!B166),"")</f>
        <v/>
      </c>
      <c r="C155" s="35" t="str">
        <f>IF('Begr.wijz.'!V166=0,"",'Begr.wijz.'!V166)</f>
        <v/>
      </c>
      <c r="D155" s="35" t="str">
        <f>TEXT(IF('Begr.wijz.'!E166="","",'Begr.wijz.'!E166),"00000")</f>
        <v/>
      </c>
      <c r="E155" s="35" t="str">
        <f>IF('Begr.wijz.'!F166&lt;&gt;"",'Begr.wijz.'!F166,"")</f>
        <v/>
      </c>
      <c r="F155" s="35" t="str">
        <f t="shared" si="2"/>
        <v/>
      </c>
      <c r="G155" s="37" t="str">
        <f>IF(B155&lt;&gt;"",ROUND('Begr.wijz.'!L166+'Begr.wijz.'!Q166,0),"")</f>
        <v/>
      </c>
      <c r="H155" s="37"/>
      <c r="I155" s="37" t="str">
        <f>IF(B155&lt;&gt;"",ROUND('Begr.wijz.'!M166+'Begr.wijz.'!R166,0),"")</f>
        <v/>
      </c>
      <c r="J155" s="37"/>
      <c r="K155" s="37" t="str">
        <f>IF(B155&lt;&gt;"",ROUND('Begr.wijz.'!N166+'Begr.wijz.'!S166,0),"")</f>
        <v/>
      </c>
      <c r="L155" s="37"/>
      <c r="M155" s="37" t="str">
        <f>IF(B155&lt;&gt;"",ROUND('Begr.wijz.'!O166+'Begr.wijz.'!T166,0),"")</f>
        <v/>
      </c>
      <c r="N155" s="37"/>
      <c r="O155" s="37" t="str">
        <f>IF(B155&lt;&gt;"",ROUND('Begr.wijz.'!P166+'Begr.wijz.'!U166,0),"")</f>
        <v/>
      </c>
      <c r="P155" s="37"/>
      <c r="Q155" s="36" t="str">
        <f>IF(B155="","",IF('Begr.wijz.'!J166="", "",'Begr.wijz.'!J166))</f>
        <v/>
      </c>
      <c r="R155" s="36" t="str">
        <f>IF(B155="","",IF('Begr.wijz.'!K166&lt;&gt;"","J",""))</f>
        <v/>
      </c>
    </row>
    <row r="156" spans="1:18" x14ac:dyDescent="0.25">
      <c r="A156" s="35" t="str">
        <f>IF('Begr.wijz.'!B167&lt;&gt;0,('Begr.wijz.'!$E$3),"")</f>
        <v/>
      </c>
      <c r="B156" s="35" t="str">
        <f>IF('Begr.wijz.'!B167&lt;&gt;0,('Begr.wijz.'!B167),"")</f>
        <v/>
      </c>
      <c r="C156" s="35" t="str">
        <f>IF('Begr.wijz.'!V167=0,"",'Begr.wijz.'!V167)</f>
        <v/>
      </c>
      <c r="D156" s="35" t="str">
        <f>TEXT(IF('Begr.wijz.'!E167="","",'Begr.wijz.'!E167),"00000")</f>
        <v/>
      </c>
      <c r="E156" s="35" t="str">
        <f>IF('Begr.wijz.'!F167&lt;&gt;"",'Begr.wijz.'!F167,"")</f>
        <v/>
      </c>
      <c r="F156" s="35" t="str">
        <f t="shared" si="2"/>
        <v/>
      </c>
      <c r="G156" s="37" t="str">
        <f>IF(B156&lt;&gt;"",ROUND('Begr.wijz.'!L167+'Begr.wijz.'!Q167,0),"")</f>
        <v/>
      </c>
      <c r="H156" s="37"/>
      <c r="I156" s="37" t="str">
        <f>IF(B156&lt;&gt;"",ROUND('Begr.wijz.'!M167+'Begr.wijz.'!R167,0),"")</f>
        <v/>
      </c>
      <c r="J156" s="37"/>
      <c r="K156" s="37" t="str">
        <f>IF(B156&lt;&gt;"",ROUND('Begr.wijz.'!N167+'Begr.wijz.'!S167,0),"")</f>
        <v/>
      </c>
      <c r="L156" s="37"/>
      <c r="M156" s="37" t="str">
        <f>IF(B156&lt;&gt;"",ROUND('Begr.wijz.'!O167+'Begr.wijz.'!T167,0),"")</f>
        <v/>
      </c>
      <c r="N156" s="37"/>
      <c r="O156" s="37" t="str">
        <f>IF(B156&lt;&gt;"",ROUND('Begr.wijz.'!P167+'Begr.wijz.'!U167,0),"")</f>
        <v/>
      </c>
      <c r="P156" s="37"/>
      <c r="Q156" s="36" t="str">
        <f>IF(B156="","",IF('Begr.wijz.'!J167="", "",'Begr.wijz.'!J167))</f>
        <v/>
      </c>
      <c r="R156" s="36" t="str">
        <f>IF(B156="","",IF('Begr.wijz.'!K167&lt;&gt;"","J",""))</f>
        <v/>
      </c>
    </row>
    <row r="157" spans="1:18" x14ac:dyDescent="0.25">
      <c r="A157" s="35" t="str">
        <f>IF('Begr.wijz.'!B168&lt;&gt;0,('Begr.wijz.'!$E$3),"")</f>
        <v/>
      </c>
      <c r="B157" s="35" t="str">
        <f>IF('Begr.wijz.'!B168&lt;&gt;0,('Begr.wijz.'!B168),"")</f>
        <v/>
      </c>
      <c r="C157" s="35" t="str">
        <f>IF('Begr.wijz.'!V168=0,"",'Begr.wijz.'!V168)</f>
        <v/>
      </c>
      <c r="D157" s="35" t="str">
        <f>TEXT(IF('Begr.wijz.'!E168="","",'Begr.wijz.'!E168),"00000")</f>
        <v/>
      </c>
      <c r="E157" s="35" t="str">
        <f>IF('Begr.wijz.'!F168&lt;&gt;"",'Begr.wijz.'!F168,"")</f>
        <v/>
      </c>
      <c r="F157" s="35" t="str">
        <f t="shared" si="2"/>
        <v/>
      </c>
      <c r="G157" s="37" t="str">
        <f>IF(B157&lt;&gt;"",ROUND('Begr.wijz.'!L168+'Begr.wijz.'!Q168,0),"")</f>
        <v/>
      </c>
      <c r="H157" s="37"/>
      <c r="I157" s="37" t="str">
        <f>IF(B157&lt;&gt;"",ROUND('Begr.wijz.'!M168+'Begr.wijz.'!R168,0),"")</f>
        <v/>
      </c>
      <c r="J157" s="37"/>
      <c r="K157" s="37" t="str">
        <f>IF(B157&lt;&gt;"",ROUND('Begr.wijz.'!N168+'Begr.wijz.'!S168,0),"")</f>
        <v/>
      </c>
      <c r="L157" s="37"/>
      <c r="M157" s="37" t="str">
        <f>IF(B157&lt;&gt;"",ROUND('Begr.wijz.'!O168+'Begr.wijz.'!T168,0),"")</f>
        <v/>
      </c>
      <c r="N157" s="37"/>
      <c r="O157" s="37" t="str">
        <f>IF(B157&lt;&gt;"",ROUND('Begr.wijz.'!P168+'Begr.wijz.'!U168,0),"")</f>
        <v/>
      </c>
      <c r="P157" s="37"/>
      <c r="Q157" s="36" t="str">
        <f>IF(B157="","",IF('Begr.wijz.'!J168="", "",'Begr.wijz.'!J168))</f>
        <v/>
      </c>
      <c r="R157" s="36" t="str">
        <f>IF(B157="","",IF('Begr.wijz.'!K168&lt;&gt;"","J",""))</f>
        <v/>
      </c>
    </row>
    <row r="158" spans="1:18" x14ac:dyDescent="0.25">
      <c r="A158" s="35" t="str">
        <f>IF('Begr.wijz.'!B169&lt;&gt;0,('Begr.wijz.'!$E$3),"")</f>
        <v/>
      </c>
      <c r="B158" s="35" t="str">
        <f>IF('Begr.wijz.'!B169&lt;&gt;0,('Begr.wijz.'!B169),"")</f>
        <v/>
      </c>
      <c r="C158" s="35" t="str">
        <f>IF('Begr.wijz.'!V169=0,"",'Begr.wijz.'!V169)</f>
        <v/>
      </c>
      <c r="D158" s="35" t="str">
        <f>TEXT(IF('Begr.wijz.'!E169="","",'Begr.wijz.'!E169),"00000")</f>
        <v/>
      </c>
      <c r="E158" s="35" t="str">
        <f>IF('Begr.wijz.'!F169&lt;&gt;"",'Begr.wijz.'!F169,"")</f>
        <v/>
      </c>
      <c r="F158" s="35" t="str">
        <f t="shared" si="2"/>
        <v/>
      </c>
      <c r="G158" s="37" t="str">
        <f>IF(B158&lt;&gt;"",ROUND('Begr.wijz.'!L169+'Begr.wijz.'!Q169,0),"")</f>
        <v/>
      </c>
      <c r="H158" s="37"/>
      <c r="I158" s="37" t="str">
        <f>IF(B158&lt;&gt;"",ROUND('Begr.wijz.'!M169+'Begr.wijz.'!R169,0),"")</f>
        <v/>
      </c>
      <c r="J158" s="37"/>
      <c r="K158" s="37" t="str">
        <f>IF(B158&lt;&gt;"",ROUND('Begr.wijz.'!N169+'Begr.wijz.'!S169,0),"")</f>
        <v/>
      </c>
      <c r="L158" s="37"/>
      <c r="M158" s="37" t="str">
        <f>IF(B158&lt;&gt;"",ROUND('Begr.wijz.'!O169+'Begr.wijz.'!T169,0),"")</f>
        <v/>
      </c>
      <c r="N158" s="37"/>
      <c r="O158" s="37" t="str">
        <f>IF(B158&lt;&gt;"",ROUND('Begr.wijz.'!P169+'Begr.wijz.'!U169,0),"")</f>
        <v/>
      </c>
      <c r="P158" s="37"/>
      <c r="Q158" s="36" t="str">
        <f>IF(B158="","",IF('Begr.wijz.'!J169="", "",'Begr.wijz.'!J169))</f>
        <v/>
      </c>
      <c r="R158" s="36" t="str">
        <f>IF(B158="","",IF('Begr.wijz.'!K169&lt;&gt;"","J",""))</f>
        <v/>
      </c>
    </row>
    <row r="159" spans="1:18" x14ac:dyDescent="0.25">
      <c r="A159" s="35" t="str">
        <f>IF('Begr.wijz.'!B170&lt;&gt;0,('Begr.wijz.'!$E$3),"")</f>
        <v/>
      </c>
      <c r="B159" s="35" t="str">
        <f>IF('Begr.wijz.'!B170&lt;&gt;0,('Begr.wijz.'!B170),"")</f>
        <v/>
      </c>
      <c r="C159" s="35" t="str">
        <f>IF('Begr.wijz.'!V170=0,"",'Begr.wijz.'!V170)</f>
        <v/>
      </c>
      <c r="D159" s="35" t="str">
        <f>TEXT(IF('Begr.wijz.'!E170="","",'Begr.wijz.'!E170),"00000")</f>
        <v/>
      </c>
      <c r="E159" s="35" t="str">
        <f>IF('Begr.wijz.'!F170&lt;&gt;"",'Begr.wijz.'!F170,"")</f>
        <v/>
      </c>
      <c r="F159" s="35" t="str">
        <f t="shared" si="2"/>
        <v/>
      </c>
      <c r="G159" s="37" t="str">
        <f>IF(B159&lt;&gt;"",ROUND('Begr.wijz.'!L170+'Begr.wijz.'!Q170,0),"")</f>
        <v/>
      </c>
      <c r="H159" s="37"/>
      <c r="I159" s="37" t="str">
        <f>IF(B159&lt;&gt;"",ROUND('Begr.wijz.'!M170+'Begr.wijz.'!R170,0),"")</f>
        <v/>
      </c>
      <c r="J159" s="37"/>
      <c r="K159" s="37" t="str">
        <f>IF(B159&lt;&gt;"",ROUND('Begr.wijz.'!N170+'Begr.wijz.'!S170,0),"")</f>
        <v/>
      </c>
      <c r="L159" s="37"/>
      <c r="M159" s="37" t="str">
        <f>IF(B159&lt;&gt;"",ROUND('Begr.wijz.'!O170+'Begr.wijz.'!T170,0),"")</f>
        <v/>
      </c>
      <c r="N159" s="37"/>
      <c r="O159" s="37" t="str">
        <f>IF(B159&lt;&gt;"",ROUND('Begr.wijz.'!P170+'Begr.wijz.'!U170,0),"")</f>
        <v/>
      </c>
      <c r="P159" s="37"/>
      <c r="Q159" s="36" t="str">
        <f>IF(B159="","",IF('Begr.wijz.'!J170="", "",'Begr.wijz.'!J170))</f>
        <v/>
      </c>
      <c r="R159" s="36" t="str">
        <f>IF(B159="","",IF('Begr.wijz.'!K170&lt;&gt;"","J",""))</f>
        <v/>
      </c>
    </row>
    <row r="160" spans="1:18" x14ac:dyDescent="0.25">
      <c r="A160" s="35" t="str">
        <f>IF('Begr.wijz.'!B171&lt;&gt;0,('Begr.wijz.'!$E$3),"")</f>
        <v/>
      </c>
      <c r="B160" s="35" t="str">
        <f>IF('Begr.wijz.'!B171&lt;&gt;0,('Begr.wijz.'!B171),"")</f>
        <v/>
      </c>
      <c r="C160" s="35" t="str">
        <f>IF('Begr.wijz.'!V171=0,"",'Begr.wijz.'!V171)</f>
        <v/>
      </c>
      <c r="D160" s="35" t="str">
        <f>TEXT(IF('Begr.wijz.'!E171="","",'Begr.wijz.'!E171),"00000")</f>
        <v/>
      </c>
      <c r="E160" s="35" t="str">
        <f>IF('Begr.wijz.'!F171&lt;&gt;"",'Begr.wijz.'!F171,"")</f>
        <v/>
      </c>
      <c r="F160" s="35" t="str">
        <f t="shared" si="2"/>
        <v/>
      </c>
      <c r="G160" s="37" t="str">
        <f>IF(B160&lt;&gt;"",ROUND('Begr.wijz.'!L171+'Begr.wijz.'!Q171,0),"")</f>
        <v/>
      </c>
      <c r="H160" s="37"/>
      <c r="I160" s="37" t="str">
        <f>IF(B160&lt;&gt;"",ROUND('Begr.wijz.'!M171+'Begr.wijz.'!R171,0),"")</f>
        <v/>
      </c>
      <c r="J160" s="37"/>
      <c r="K160" s="37" t="str">
        <f>IF(B160&lt;&gt;"",ROUND('Begr.wijz.'!N171+'Begr.wijz.'!S171,0),"")</f>
        <v/>
      </c>
      <c r="L160" s="37"/>
      <c r="M160" s="37" t="str">
        <f>IF(B160&lt;&gt;"",ROUND('Begr.wijz.'!O171+'Begr.wijz.'!T171,0),"")</f>
        <v/>
      </c>
      <c r="N160" s="37"/>
      <c r="O160" s="37" t="str">
        <f>IF(B160&lt;&gt;"",ROUND('Begr.wijz.'!P171+'Begr.wijz.'!U171,0),"")</f>
        <v/>
      </c>
      <c r="P160" s="37"/>
      <c r="Q160" s="36" t="str">
        <f>IF(B160="","",IF('Begr.wijz.'!J171="", "",'Begr.wijz.'!J171))</f>
        <v/>
      </c>
      <c r="R160" s="36" t="str">
        <f>IF(B160="","",IF('Begr.wijz.'!K171&lt;&gt;"","J",""))</f>
        <v/>
      </c>
    </row>
    <row r="161" spans="1:18" x14ac:dyDescent="0.25">
      <c r="A161" s="35" t="str">
        <f>IF('Begr.wijz.'!B172&lt;&gt;0,('Begr.wijz.'!$E$3),"")</f>
        <v/>
      </c>
      <c r="B161" s="35" t="str">
        <f>IF('Begr.wijz.'!B172&lt;&gt;0,('Begr.wijz.'!B172),"")</f>
        <v/>
      </c>
      <c r="C161" s="35" t="str">
        <f>IF('Begr.wijz.'!V172=0,"",'Begr.wijz.'!V172)</f>
        <v/>
      </c>
      <c r="D161" s="35" t="str">
        <f>TEXT(IF('Begr.wijz.'!E172="","",'Begr.wijz.'!E172),"00000")</f>
        <v/>
      </c>
      <c r="E161" s="35" t="str">
        <f>IF('Begr.wijz.'!F172&lt;&gt;"",'Begr.wijz.'!F172,"")</f>
        <v/>
      </c>
      <c r="F161" s="35" t="str">
        <f t="shared" si="2"/>
        <v/>
      </c>
      <c r="G161" s="37" t="str">
        <f>IF(B161&lt;&gt;"",ROUND('Begr.wijz.'!L172+'Begr.wijz.'!Q172,0),"")</f>
        <v/>
      </c>
      <c r="H161" s="37"/>
      <c r="I161" s="37" t="str">
        <f>IF(B161&lt;&gt;"",ROUND('Begr.wijz.'!M172+'Begr.wijz.'!R172,0),"")</f>
        <v/>
      </c>
      <c r="J161" s="37"/>
      <c r="K161" s="37" t="str">
        <f>IF(B161&lt;&gt;"",ROUND('Begr.wijz.'!N172+'Begr.wijz.'!S172,0),"")</f>
        <v/>
      </c>
      <c r="L161" s="37"/>
      <c r="M161" s="37" t="str">
        <f>IF(B161&lt;&gt;"",ROUND('Begr.wijz.'!O172+'Begr.wijz.'!T172,0),"")</f>
        <v/>
      </c>
      <c r="N161" s="37"/>
      <c r="O161" s="37" t="str">
        <f>IF(B161&lt;&gt;"",ROUND('Begr.wijz.'!P172+'Begr.wijz.'!U172,0),"")</f>
        <v/>
      </c>
      <c r="P161" s="37"/>
      <c r="Q161" s="36" t="str">
        <f>IF(B161="","",IF('Begr.wijz.'!J172="", "",'Begr.wijz.'!J172))</f>
        <v/>
      </c>
      <c r="R161" s="36" t="str">
        <f>IF(B161="","",IF('Begr.wijz.'!K172&lt;&gt;"","J",""))</f>
        <v/>
      </c>
    </row>
    <row r="162" spans="1:18" x14ac:dyDescent="0.25">
      <c r="A162" s="35" t="str">
        <f>IF('Begr.wijz.'!B173&lt;&gt;0,('Begr.wijz.'!$E$3),"")</f>
        <v/>
      </c>
      <c r="B162" s="35" t="str">
        <f>IF('Begr.wijz.'!B173&lt;&gt;0,('Begr.wijz.'!B173),"")</f>
        <v/>
      </c>
      <c r="C162" s="35" t="str">
        <f>IF('Begr.wijz.'!V173=0,"",'Begr.wijz.'!V173)</f>
        <v/>
      </c>
      <c r="D162" s="35" t="str">
        <f>TEXT(IF('Begr.wijz.'!E173="","",'Begr.wijz.'!E173),"00000")</f>
        <v/>
      </c>
      <c r="E162" s="35" t="str">
        <f>IF('Begr.wijz.'!F173&lt;&gt;"",'Begr.wijz.'!F173,"")</f>
        <v/>
      </c>
      <c r="F162" s="35" t="str">
        <f t="shared" si="2"/>
        <v/>
      </c>
      <c r="G162" s="37" t="str">
        <f>IF(B162&lt;&gt;"",ROUND('Begr.wijz.'!L173+'Begr.wijz.'!Q173,0),"")</f>
        <v/>
      </c>
      <c r="H162" s="37"/>
      <c r="I162" s="37" t="str">
        <f>IF(B162&lt;&gt;"",ROUND('Begr.wijz.'!M173+'Begr.wijz.'!R173,0),"")</f>
        <v/>
      </c>
      <c r="J162" s="37"/>
      <c r="K162" s="37" t="str">
        <f>IF(B162&lt;&gt;"",ROUND('Begr.wijz.'!N173+'Begr.wijz.'!S173,0),"")</f>
        <v/>
      </c>
      <c r="L162" s="37"/>
      <c r="M162" s="37" t="str">
        <f>IF(B162&lt;&gt;"",ROUND('Begr.wijz.'!O173+'Begr.wijz.'!T173,0),"")</f>
        <v/>
      </c>
      <c r="N162" s="37"/>
      <c r="O162" s="37" t="str">
        <f>IF(B162&lt;&gt;"",ROUND('Begr.wijz.'!P173+'Begr.wijz.'!U173,0),"")</f>
        <v/>
      </c>
      <c r="P162" s="37"/>
      <c r="Q162" s="36" t="str">
        <f>IF(B162="","",IF('Begr.wijz.'!J173="", "",'Begr.wijz.'!J173))</f>
        <v/>
      </c>
      <c r="R162" s="36" t="str">
        <f>IF(B162="","",IF('Begr.wijz.'!K173&lt;&gt;"","J",""))</f>
        <v/>
      </c>
    </row>
    <row r="163" spans="1:18" x14ac:dyDescent="0.25">
      <c r="A163" s="35" t="str">
        <f>IF('Begr.wijz.'!B174&lt;&gt;0,('Begr.wijz.'!$E$3),"")</f>
        <v/>
      </c>
      <c r="B163" s="35" t="str">
        <f>IF('Begr.wijz.'!B174&lt;&gt;0,('Begr.wijz.'!B174),"")</f>
        <v/>
      </c>
      <c r="C163" s="35" t="str">
        <f>IF('Begr.wijz.'!V174=0,"",'Begr.wijz.'!V174)</f>
        <v/>
      </c>
      <c r="D163" s="35" t="str">
        <f>TEXT(IF('Begr.wijz.'!E174="","",'Begr.wijz.'!E174),"00000")</f>
        <v/>
      </c>
      <c r="E163" s="35" t="str">
        <f>IF('Begr.wijz.'!F174&lt;&gt;"",'Begr.wijz.'!F174,"")</f>
        <v/>
      </c>
      <c r="F163" s="35" t="str">
        <f t="shared" si="2"/>
        <v/>
      </c>
      <c r="G163" s="37" t="str">
        <f>IF(B163&lt;&gt;"",ROUND('Begr.wijz.'!L174+'Begr.wijz.'!Q174,0),"")</f>
        <v/>
      </c>
      <c r="H163" s="37"/>
      <c r="I163" s="37" t="str">
        <f>IF(B163&lt;&gt;"",ROUND('Begr.wijz.'!M174+'Begr.wijz.'!R174,0),"")</f>
        <v/>
      </c>
      <c r="J163" s="37"/>
      <c r="K163" s="37" t="str">
        <f>IF(B163&lt;&gt;"",ROUND('Begr.wijz.'!N174+'Begr.wijz.'!S174,0),"")</f>
        <v/>
      </c>
      <c r="L163" s="37"/>
      <c r="M163" s="37" t="str">
        <f>IF(B163&lt;&gt;"",ROUND('Begr.wijz.'!O174+'Begr.wijz.'!T174,0),"")</f>
        <v/>
      </c>
      <c r="N163" s="37"/>
      <c r="O163" s="37" t="str">
        <f>IF(B163&lt;&gt;"",ROUND('Begr.wijz.'!P174+'Begr.wijz.'!U174,0),"")</f>
        <v/>
      </c>
      <c r="P163" s="37"/>
      <c r="Q163" s="36" t="str">
        <f>IF(B163="","",IF('Begr.wijz.'!J174="", "",'Begr.wijz.'!J174))</f>
        <v/>
      </c>
      <c r="R163" s="36" t="str">
        <f>IF(B163="","",IF('Begr.wijz.'!K174&lt;&gt;"","J",""))</f>
        <v/>
      </c>
    </row>
    <row r="164" spans="1:18" x14ac:dyDescent="0.25">
      <c r="A164" s="35" t="str">
        <f>IF('Begr.wijz.'!B175&lt;&gt;0,('Begr.wijz.'!$E$3),"")</f>
        <v/>
      </c>
      <c r="B164" s="35" t="str">
        <f>IF('Begr.wijz.'!B175&lt;&gt;0,('Begr.wijz.'!B175),"")</f>
        <v/>
      </c>
      <c r="C164" s="35" t="str">
        <f>IF('Begr.wijz.'!V175=0,"",'Begr.wijz.'!V175)</f>
        <v/>
      </c>
      <c r="D164" s="35" t="str">
        <f>TEXT(IF('Begr.wijz.'!E175="","",'Begr.wijz.'!E175),"00000")</f>
        <v/>
      </c>
      <c r="E164" s="35" t="str">
        <f>IF('Begr.wijz.'!F175&lt;&gt;"",'Begr.wijz.'!F175,"")</f>
        <v/>
      </c>
      <c r="F164" s="35" t="str">
        <f t="shared" si="2"/>
        <v/>
      </c>
      <c r="G164" s="37" t="str">
        <f>IF(B164&lt;&gt;"",ROUND('Begr.wijz.'!L175+'Begr.wijz.'!Q175,0),"")</f>
        <v/>
      </c>
      <c r="H164" s="37"/>
      <c r="I164" s="37" t="str">
        <f>IF(B164&lt;&gt;"",ROUND('Begr.wijz.'!M175+'Begr.wijz.'!R175,0),"")</f>
        <v/>
      </c>
      <c r="J164" s="37"/>
      <c r="K164" s="37" t="str">
        <f>IF(B164&lt;&gt;"",ROUND('Begr.wijz.'!N175+'Begr.wijz.'!S175,0),"")</f>
        <v/>
      </c>
      <c r="L164" s="37"/>
      <c r="M164" s="37" t="str">
        <f>IF(B164&lt;&gt;"",ROUND('Begr.wijz.'!O175+'Begr.wijz.'!T175,0),"")</f>
        <v/>
      </c>
      <c r="N164" s="37"/>
      <c r="O164" s="37" t="str">
        <f>IF(B164&lt;&gt;"",ROUND('Begr.wijz.'!P175+'Begr.wijz.'!U175,0),"")</f>
        <v/>
      </c>
      <c r="P164" s="37"/>
      <c r="Q164" s="36" t="str">
        <f>IF(B164="","",IF('Begr.wijz.'!J175="", "",'Begr.wijz.'!J175))</f>
        <v/>
      </c>
      <c r="R164" s="36" t="str">
        <f>IF(B164="","",IF('Begr.wijz.'!K175&lt;&gt;"","J",""))</f>
        <v/>
      </c>
    </row>
    <row r="165" spans="1:18" x14ac:dyDescent="0.25">
      <c r="A165" s="35" t="str">
        <f>IF('Begr.wijz.'!B176&lt;&gt;0,('Begr.wijz.'!$E$3),"")</f>
        <v/>
      </c>
      <c r="B165" s="35" t="str">
        <f>IF('Begr.wijz.'!B176&lt;&gt;0,('Begr.wijz.'!B176),"")</f>
        <v/>
      </c>
      <c r="C165" s="35" t="str">
        <f>IF('Begr.wijz.'!V176=0,"",'Begr.wijz.'!V176)</f>
        <v/>
      </c>
      <c r="D165" s="35" t="str">
        <f>TEXT(IF('Begr.wijz.'!E176="","",'Begr.wijz.'!E176),"00000")</f>
        <v/>
      </c>
      <c r="E165" s="35" t="str">
        <f>IF('Begr.wijz.'!F176&lt;&gt;"",'Begr.wijz.'!F176,"")</f>
        <v/>
      </c>
      <c r="F165" s="35" t="str">
        <f t="shared" si="2"/>
        <v/>
      </c>
      <c r="G165" s="37" t="str">
        <f>IF(B165&lt;&gt;"",ROUND('Begr.wijz.'!L176+'Begr.wijz.'!Q176,0),"")</f>
        <v/>
      </c>
      <c r="H165" s="37"/>
      <c r="I165" s="37" t="str">
        <f>IF(B165&lt;&gt;"",ROUND('Begr.wijz.'!M176+'Begr.wijz.'!R176,0),"")</f>
        <v/>
      </c>
      <c r="J165" s="37"/>
      <c r="K165" s="37" t="str">
        <f>IF(B165&lt;&gt;"",ROUND('Begr.wijz.'!N176+'Begr.wijz.'!S176,0),"")</f>
        <v/>
      </c>
      <c r="L165" s="37"/>
      <c r="M165" s="37" t="str">
        <f>IF(B165&lt;&gt;"",ROUND('Begr.wijz.'!O176+'Begr.wijz.'!T176,0),"")</f>
        <v/>
      </c>
      <c r="N165" s="37"/>
      <c r="O165" s="37" t="str">
        <f>IF(B165&lt;&gt;"",ROUND('Begr.wijz.'!P176+'Begr.wijz.'!U176,0),"")</f>
        <v/>
      </c>
      <c r="P165" s="37"/>
      <c r="Q165" s="36" t="str">
        <f>IF(B165="","",IF('Begr.wijz.'!J176="", "",'Begr.wijz.'!J176))</f>
        <v/>
      </c>
      <c r="R165" s="36" t="str">
        <f>IF(B165="","",IF('Begr.wijz.'!K176&lt;&gt;"","J",""))</f>
        <v/>
      </c>
    </row>
    <row r="166" spans="1:18" x14ac:dyDescent="0.25">
      <c r="A166" s="35" t="str">
        <f>IF('Begr.wijz.'!B177&lt;&gt;0,('Begr.wijz.'!$E$3),"")</f>
        <v/>
      </c>
      <c r="B166" s="35" t="str">
        <f>IF('Begr.wijz.'!B177&lt;&gt;0,('Begr.wijz.'!B177),"")</f>
        <v/>
      </c>
      <c r="C166" s="35" t="str">
        <f>IF('Begr.wijz.'!V177=0,"",'Begr.wijz.'!V177)</f>
        <v/>
      </c>
      <c r="D166" s="35" t="str">
        <f>TEXT(IF('Begr.wijz.'!E177="","",'Begr.wijz.'!E177),"00000")</f>
        <v/>
      </c>
      <c r="E166" s="35" t="str">
        <f>IF('Begr.wijz.'!F177&lt;&gt;"",'Begr.wijz.'!F177,"")</f>
        <v/>
      </c>
      <c r="F166" s="35" t="str">
        <f t="shared" si="2"/>
        <v/>
      </c>
      <c r="G166" s="37" t="str">
        <f>IF(B166&lt;&gt;"",ROUND('Begr.wijz.'!L177+'Begr.wijz.'!Q177,0),"")</f>
        <v/>
      </c>
      <c r="H166" s="37"/>
      <c r="I166" s="37" t="str">
        <f>IF(B166&lt;&gt;"",ROUND('Begr.wijz.'!M177+'Begr.wijz.'!R177,0),"")</f>
        <v/>
      </c>
      <c r="J166" s="37"/>
      <c r="K166" s="37" t="str">
        <f>IF(B166&lt;&gt;"",ROUND('Begr.wijz.'!N177+'Begr.wijz.'!S177,0),"")</f>
        <v/>
      </c>
      <c r="L166" s="37"/>
      <c r="M166" s="37" t="str">
        <f>IF(B166&lt;&gt;"",ROUND('Begr.wijz.'!O177+'Begr.wijz.'!T177,0),"")</f>
        <v/>
      </c>
      <c r="N166" s="37"/>
      <c r="O166" s="37" t="str">
        <f>IF(B166&lt;&gt;"",ROUND('Begr.wijz.'!P177+'Begr.wijz.'!U177,0),"")</f>
        <v/>
      </c>
      <c r="P166" s="37"/>
      <c r="Q166" s="36" t="str">
        <f>IF(B166="","",IF('Begr.wijz.'!J177="", "",'Begr.wijz.'!J177))</f>
        <v/>
      </c>
      <c r="R166" s="36" t="str">
        <f>IF(B166="","",IF('Begr.wijz.'!K177&lt;&gt;"","J",""))</f>
        <v/>
      </c>
    </row>
    <row r="167" spans="1:18" x14ac:dyDescent="0.25">
      <c r="A167" s="35" t="str">
        <f>IF('Begr.wijz.'!B178&lt;&gt;0,('Begr.wijz.'!$E$3),"")</f>
        <v/>
      </c>
      <c r="B167" s="35" t="str">
        <f>IF('Begr.wijz.'!B178&lt;&gt;0,('Begr.wijz.'!B178),"")</f>
        <v/>
      </c>
      <c r="C167" s="35" t="str">
        <f>IF('Begr.wijz.'!V178=0,"",'Begr.wijz.'!V178)</f>
        <v/>
      </c>
      <c r="D167" s="35" t="str">
        <f>TEXT(IF('Begr.wijz.'!E178="","",'Begr.wijz.'!E178),"00000")</f>
        <v/>
      </c>
      <c r="E167" s="35" t="str">
        <f>IF('Begr.wijz.'!F178&lt;&gt;"",'Begr.wijz.'!F178,"")</f>
        <v/>
      </c>
      <c r="F167" s="35" t="str">
        <f t="shared" si="2"/>
        <v/>
      </c>
      <c r="G167" s="37" t="str">
        <f>IF(B167&lt;&gt;"",ROUND('Begr.wijz.'!L178+'Begr.wijz.'!Q178,0),"")</f>
        <v/>
      </c>
      <c r="H167" s="37"/>
      <c r="I167" s="37" t="str">
        <f>IF(B167&lt;&gt;"",ROUND('Begr.wijz.'!M178+'Begr.wijz.'!R178,0),"")</f>
        <v/>
      </c>
      <c r="J167" s="37"/>
      <c r="K167" s="37" t="str">
        <f>IF(B167&lt;&gt;"",ROUND('Begr.wijz.'!N178+'Begr.wijz.'!S178,0),"")</f>
        <v/>
      </c>
      <c r="L167" s="37"/>
      <c r="M167" s="37" t="str">
        <f>IF(B167&lt;&gt;"",ROUND('Begr.wijz.'!O178+'Begr.wijz.'!T178,0),"")</f>
        <v/>
      </c>
      <c r="N167" s="37"/>
      <c r="O167" s="37" t="str">
        <f>IF(B167&lt;&gt;"",ROUND('Begr.wijz.'!P178+'Begr.wijz.'!U178,0),"")</f>
        <v/>
      </c>
      <c r="P167" s="37"/>
      <c r="Q167" s="36" t="str">
        <f>IF(B167="","",IF('Begr.wijz.'!J178="", "",'Begr.wijz.'!J178))</f>
        <v/>
      </c>
      <c r="R167" s="36" t="str">
        <f>IF(B167="","",IF('Begr.wijz.'!K178&lt;&gt;"","J",""))</f>
        <v/>
      </c>
    </row>
    <row r="168" spans="1:18" x14ac:dyDescent="0.25">
      <c r="A168" s="35" t="str">
        <f>IF('Begr.wijz.'!B179&lt;&gt;0,('Begr.wijz.'!$E$3),"")</f>
        <v/>
      </c>
      <c r="B168" s="35" t="str">
        <f>IF('Begr.wijz.'!B179&lt;&gt;0,('Begr.wijz.'!B179),"")</f>
        <v/>
      </c>
      <c r="C168" s="35" t="str">
        <f>IF('Begr.wijz.'!V179=0,"",'Begr.wijz.'!V179)</f>
        <v/>
      </c>
      <c r="D168" s="35" t="str">
        <f>TEXT(IF('Begr.wijz.'!E179="","",'Begr.wijz.'!E179),"00000")</f>
        <v/>
      </c>
      <c r="E168" s="35" t="str">
        <f>IF('Begr.wijz.'!F179&lt;&gt;"",'Begr.wijz.'!F179,"")</f>
        <v/>
      </c>
      <c r="F168" s="35" t="str">
        <f t="shared" si="2"/>
        <v/>
      </c>
      <c r="G168" s="37" t="str">
        <f>IF(B168&lt;&gt;"",ROUND('Begr.wijz.'!L179+'Begr.wijz.'!Q179,0),"")</f>
        <v/>
      </c>
      <c r="H168" s="37"/>
      <c r="I168" s="37" t="str">
        <f>IF(B168&lt;&gt;"",ROUND('Begr.wijz.'!M179+'Begr.wijz.'!R179,0),"")</f>
        <v/>
      </c>
      <c r="J168" s="37"/>
      <c r="K168" s="37" t="str">
        <f>IF(B168&lt;&gt;"",ROUND('Begr.wijz.'!N179+'Begr.wijz.'!S179,0),"")</f>
        <v/>
      </c>
      <c r="L168" s="37"/>
      <c r="M168" s="37" t="str">
        <f>IF(B168&lt;&gt;"",ROUND('Begr.wijz.'!O179+'Begr.wijz.'!T179,0),"")</f>
        <v/>
      </c>
      <c r="N168" s="37"/>
      <c r="O168" s="37" t="str">
        <f>IF(B168&lt;&gt;"",ROUND('Begr.wijz.'!P179+'Begr.wijz.'!U179,0),"")</f>
        <v/>
      </c>
      <c r="P168" s="37"/>
      <c r="Q168" s="36" t="str">
        <f>IF(B168="","",IF('Begr.wijz.'!J179="", "",'Begr.wijz.'!J179))</f>
        <v/>
      </c>
      <c r="R168" s="36" t="str">
        <f>IF(B168="","",IF('Begr.wijz.'!K179&lt;&gt;"","J",""))</f>
        <v/>
      </c>
    </row>
    <row r="169" spans="1:18" x14ac:dyDescent="0.25">
      <c r="A169" s="35" t="str">
        <f>IF('Begr.wijz.'!B180&lt;&gt;0,('Begr.wijz.'!$E$3),"")</f>
        <v/>
      </c>
      <c r="B169" s="35" t="str">
        <f>IF('Begr.wijz.'!B180&lt;&gt;0,('Begr.wijz.'!B180),"")</f>
        <v/>
      </c>
      <c r="C169" s="35" t="str">
        <f>IF('Begr.wijz.'!V180=0,"",'Begr.wijz.'!V180)</f>
        <v/>
      </c>
      <c r="D169" s="35" t="str">
        <f>TEXT(IF('Begr.wijz.'!E180="","",'Begr.wijz.'!E180),"00000")</f>
        <v/>
      </c>
      <c r="E169" s="35" t="str">
        <f>IF('Begr.wijz.'!F180&lt;&gt;"",'Begr.wijz.'!F180,"")</f>
        <v/>
      </c>
      <c r="F169" s="35" t="str">
        <f t="shared" si="2"/>
        <v/>
      </c>
      <c r="G169" s="37" t="str">
        <f>IF(B169&lt;&gt;"",ROUND('Begr.wijz.'!L180+'Begr.wijz.'!Q180,0),"")</f>
        <v/>
      </c>
      <c r="H169" s="37"/>
      <c r="I169" s="37" t="str">
        <f>IF(B169&lt;&gt;"",ROUND('Begr.wijz.'!M180+'Begr.wijz.'!R180,0),"")</f>
        <v/>
      </c>
      <c r="J169" s="37"/>
      <c r="K169" s="37" t="str">
        <f>IF(B169&lt;&gt;"",ROUND('Begr.wijz.'!N180+'Begr.wijz.'!S180,0),"")</f>
        <v/>
      </c>
      <c r="L169" s="37"/>
      <c r="M169" s="37" t="str">
        <f>IF(B169&lt;&gt;"",ROUND('Begr.wijz.'!O180+'Begr.wijz.'!T180,0),"")</f>
        <v/>
      </c>
      <c r="N169" s="37"/>
      <c r="O169" s="37" t="str">
        <f>IF(B169&lt;&gt;"",ROUND('Begr.wijz.'!P180+'Begr.wijz.'!U180,0),"")</f>
        <v/>
      </c>
      <c r="P169" s="37"/>
      <c r="Q169" s="36" t="str">
        <f>IF(B169="","",IF('Begr.wijz.'!J180="", "",'Begr.wijz.'!J180))</f>
        <v/>
      </c>
      <c r="R169" s="36" t="str">
        <f>IF(B169="","",IF('Begr.wijz.'!K180&lt;&gt;"","J",""))</f>
        <v/>
      </c>
    </row>
    <row r="170" spans="1:18" x14ac:dyDescent="0.25">
      <c r="A170" s="35" t="str">
        <f>IF('Begr.wijz.'!B181&lt;&gt;0,('Begr.wijz.'!$E$3),"")</f>
        <v/>
      </c>
      <c r="B170" s="35" t="str">
        <f>IF('Begr.wijz.'!B181&lt;&gt;0,('Begr.wijz.'!B181),"")</f>
        <v/>
      </c>
      <c r="C170" s="35" t="str">
        <f>IF('Begr.wijz.'!V181=0,"",'Begr.wijz.'!V181)</f>
        <v/>
      </c>
      <c r="D170" s="35" t="str">
        <f>TEXT(IF('Begr.wijz.'!E181="","",'Begr.wijz.'!E181),"00000")</f>
        <v/>
      </c>
      <c r="E170" s="35" t="str">
        <f>IF('Begr.wijz.'!F181&lt;&gt;"",'Begr.wijz.'!F181,"")</f>
        <v/>
      </c>
      <c r="F170" s="35" t="str">
        <f t="shared" si="2"/>
        <v/>
      </c>
      <c r="G170" s="37" t="str">
        <f>IF(B170&lt;&gt;"",ROUND('Begr.wijz.'!L181+'Begr.wijz.'!Q181,0),"")</f>
        <v/>
      </c>
      <c r="H170" s="37"/>
      <c r="I170" s="37" t="str">
        <f>IF(B170&lt;&gt;"",ROUND('Begr.wijz.'!M181+'Begr.wijz.'!R181,0),"")</f>
        <v/>
      </c>
      <c r="J170" s="37"/>
      <c r="K170" s="37" t="str">
        <f>IF(B170&lt;&gt;"",ROUND('Begr.wijz.'!N181+'Begr.wijz.'!S181,0),"")</f>
        <v/>
      </c>
      <c r="L170" s="37"/>
      <c r="M170" s="37" t="str">
        <f>IF(B170&lt;&gt;"",ROUND('Begr.wijz.'!O181+'Begr.wijz.'!T181,0),"")</f>
        <v/>
      </c>
      <c r="N170" s="37"/>
      <c r="O170" s="37" t="str">
        <f>IF(B170&lt;&gt;"",ROUND('Begr.wijz.'!P181+'Begr.wijz.'!U181,0),"")</f>
        <v/>
      </c>
      <c r="P170" s="37"/>
      <c r="Q170" s="36" t="str">
        <f>IF(B170="","",IF('Begr.wijz.'!J181="", "",'Begr.wijz.'!J181))</f>
        <v/>
      </c>
      <c r="R170" s="36" t="str">
        <f>IF(B170="","",IF('Begr.wijz.'!K181&lt;&gt;"","J",""))</f>
        <v/>
      </c>
    </row>
    <row r="171" spans="1:18" x14ac:dyDescent="0.25">
      <c r="A171" s="35" t="str">
        <f>IF('Begr.wijz.'!B182&lt;&gt;0,('Begr.wijz.'!$E$3),"")</f>
        <v/>
      </c>
      <c r="B171" s="35" t="str">
        <f>IF('Begr.wijz.'!B182&lt;&gt;0,('Begr.wijz.'!B182),"")</f>
        <v/>
      </c>
      <c r="C171" s="35" t="str">
        <f>IF('Begr.wijz.'!V182=0,"",'Begr.wijz.'!V182)</f>
        <v/>
      </c>
      <c r="D171" s="35" t="str">
        <f>TEXT(IF('Begr.wijz.'!E182="","",'Begr.wijz.'!E182),"00000")</f>
        <v/>
      </c>
      <c r="E171" s="35" t="str">
        <f>IF('Begr.wijz.'!F182&lt;&gt;"",'Begr.wijz.'!F182,"")</f>
        <v/>
      </c>
      <c r="F171" s="35" t="str">
        <f t="shared" si="2"/>
        <v/>
      </c>
      <c r="G171" s="37" t="str">
        <f>IF(B171&lt;&gt;"",ROUND('Begr.wijz.'!L182+'Begr.wijz.'!Q182,0),"")</f>
        <v/>
      </c>
      <c r="H171" s="37"/>
      <c r="I171" s="37" t="str">
        <f>IF(B171&lt;&gt;"",ROUND('Begr.wijz.'!M182+'Begr.wijz.'!R182,0),"")</f>
        <v/>
      </c>
      <c r="J171" s="37"/>
      <c r="K171" s="37" t="str">
        <f>IF(B171&lt;&gt;"",ROUND('Begr.wijz.'!N182+'Begr.wijz.'!S182,0),"")</f>
        <v/>
      </c>
      <c r="L171" s="37"/>
      <c r="M171" s="37" t="str">
        <f>IF(B171&lt;&gt;"",ROUND('Begr.wijz.'!O182+'Begr.wijz.'!T182,0),"")</f>
        <v/>
      </c>
      <c r="N171" s="37"/>
      <c r="O171" s="37" t="str">
        <f>IF(B171&lt;&gt;"",ROUND('Begr.wijz.'!P182+'Begr.wijz.'!U182,0),"")</f>
        <v/>
      </c>
      <c r="P171" s="37"/>
      <c r="Q171" s="36" t="str">
        <f>IF(B171="","",IF('Begr.wijz.'!J182="", "",'Begr.wijz.'!J182))</f>
        <v/>
      </c>
      <c r="R171" s="36" t="str">
        <f>IF(B171="","",IF('Begr.wijz.'!K182&lt;&gt;"","J",""))</f>
        <v/>
      </c>
    </row>
    <row r="172" spans="1:18" x14ac:dyDescent="0.25">
      <c r="A172" s="35" t="str">
        <f>IF('Begr.wijz.'!B183&lt;&gt;0,('Begr.wijz.'!$E$3),"")</f>
        <v/>
      </c>
      <c r="B172" s="35" t="str">
        <f>IF('Begr.wijz.'!B183&lt;&gt;0,('Begr.wijz.'!B183),"")</f>
        <v/>
      </c>
      <c r="C172" s="35" t="str">
        <f>IF('Begr.wijz.'!V183=0,"",'Begr.wijz.'!V183)</f>
        <v/>
      </c>
      <c r="D172" s="35" t="str">
        <f>TEXT(IF('Begr.wijz.'!E183="","",'Begr.wijz.'!E183),"00000")</f>
        <v/>
      </c>
      <c r="E172" s="35" t="str">
        <f>IF('Begr.wijz.'!F183&lt;&gt;"",'Begr.wijz.'!F183,"")</f>
        <v/>
      </c>
      <c r="F172" s="35" t="str">
        <f t="shared" si="2"/>
        <v/>
      </c>
      <c r="G172" s="37" t="str">
        <f>IF(B172&lt;&gt;"",ROUND('Begr.wijz.'!L183+'Begr.wijz.'!Q183,0),"")</f>
        <v/>
      </c>
      <c r="H172" s="37"/>
      <c r="I172" s="37" t="str">
        <f>IF(B172&lt;&gt;"",ROUND('Begr.wijz.'!M183+'Begr.wijz.'!R183,0),"")</f>
        <v/>
      </c>
      <c r="J172" s="37"/>
      <c r="K172" s="37" t="str">
        <f>IF(B172&lt;&gt;"",ROUND('Begr.wijz.'!N183+'Begr.wijz.'!S183,0),"")</f>
        <v/>
      </c>
      <c r="L172" s="37"/>
      <c r="M172" s="37" t="str">
        <f>IF(B172&lt;&gt;"",ROUND('Begr.wijz.'!O183+'Begr.wijz.'!T183,0),"")</f>
        <v/>
      </c>
      <c r="N172" s="37"/>
      <c r="O172" s="37" t="str">
        <f>IF(B172&lt;&gt;"",ROUND('Begr.wijz.'!P183+'Begr.wijz.'!U183,0),"")</f>
        <v/>
      </c>
      <c r="P172" s="37"/>
      <c r="Q172" s="36" t="str">
        <f>IF(B172="","",IF('Begr.wijz.'!J183="", "",'Begr.wijz.'!J183))</f>
        <v/>
      </c>
      <c r="R172" s="36" t="str">
        <f>IF(B172="","",IF('Begr.wijz.'!K183&lt;&gt;"","J",""))</f>
        <v/>
      </c>
    </row>
    <row r="173" spans="1:18" x14ac:dyDescent="0.25">
      <c r="A173" s="35" t="str">
        <f>IF('Begr.wijz.'!B184&lt;&gt;0,('Begr.wijz.'!$E$3),"")</f>
        <v/>
      </c>
      <c r="B173" s="35" t="str">
        <f>IF('Begr.wijz.'!B184&lt;&gt;0,('Begr.wijz.'!B184),"")</f>
        <v/>
      </c>
      <c r="C173" s="35" t="str">
        <f>IF('Begr.wijz.'!V184=0,"",'Begr.wijz.'!V184)</f>
        <v/>
      </c>
      <c r="D173" s="35" t="str">
        <f>TEXT(IF('Begr.wijz.'!E184="","",'Begr.wijz.'!E184),"00000")</f>
        <v/>
      </c>
      <c r="E173" s="35" t="str">
        <f>IF('Begr.wijz.'!F184&lt;&gt;"",'Begr.wijz.'!F184,"")</f>
        <v/>
      </c>
      <c r="F173" s="35" t="str">
        <f t="shared" si="2"/>
        <v/>
      </c>
      <c r="G173" s="37" t="str">
        <f>IF(B173&lt;&gt;"",ROUND('Begr.wijz.'!L184+'Begr.wijz.'!Q184,0),"")</f>
        <v/>
      </c>
      <c r="H173" s="37"/>
      <c r="I173" s="37" t="str">
        <f>IF(B173&lt;&gt;"",ROUND('Begr.wijz.'!M184+'Begr.wijz.'!R184,0),"")</f>
        <v/>
      </c>
      <c r="J173" s="37"/>
      <c r="K173" s="37" t="str">
        <f>IF(B173&lt;&gt;"",ROUND('Begr.wijz.'!N184+'Begr.wijz.'!S184,0),"")</f>
        <v/>
      </c>
      <c r="L173" s="37"/>
      <c r="M173" s="37" t="str">
        <f>IF(B173&lt;&gt;"",ROUND('Begr.wijz.'!O184+'Begr.wijz.'!T184,0),"")</f>
        <v/>
      </c>
      <c r="N173" s="37"/>
      <c r="O173" s="37" t="str">
        <f>IF(B173&lt;&gt;"",ROUND('Begr.wijz.'!P184+'Begr.wijz.'!U184,0),"")</f>
        <v/>
      </c>
      <c r="P173" s="37"/>
      <c r="Q173" s="36" t="str">
        <f>IF(B173="","",IF('Begr.wijz.'!J184="", "",'Begr.wijz.'!J184))</f>
        <v/>
      </c>
      <c r="R173" s="36" t="str">
        <f>IF(B173="","",IF('Begr.wijz.'!K184&lt;&gt;"","J",""))</f>
        <v/>
      </c>
    </row>
    <row r="174" spans="1:18" x14ac:dyDescent="0.25">
      <c r="A174" s="35" t="str">
        <f>IF('Begr.wijz.'!B185&lt;&gt;0,('Begr.wijz.'!$E$3),"")</f>
        <v/>
      </c>
      <c r="B174" s="35" t="str">
        <f>IF('Begr.wijz.'!B185&lt;&gt;0,('Begr.wijz.'!B185),"")</f>
        <v/>
      </c>
      <c r="C174" s="35" t="str">
        <f>IF('Begr.wijz.'!V185=0,"",'Begr.wijz.'!V185)</f>
        <v/>
      </c>
      <c r="D174" s="35" t="str">
        <f>TEXT(IF('Begr.wijz.'!E185="","",'Begr.wijz.'!E185),"00000")</f>
        <v/>
      </c>
      <c r="E174" s="35" t="str">
        <f>IF('Begr.wijz.'!F185&lt;&gt;"",'Begr.wijz.'!F185,"")</f>
        <v/>
      </c>
      <c r="F174" s="35" t="str">
        <f t="shared" si="2"/>
        <v/>
      </c>
      <c r="G174" s="37" t="str">
        <f>IF(B174&lt;&gt;"",ROUND('Begr.wijz.'!L185+'Begr.wijz.'!Q185,0),"")</f>
        <v/>
      </c>
      <c r="H174" s="37"/>
      <c r="I174" s="37" t="str">
        <f>IF(B174&lt;&gt;"",ROUND('Begr.wijz.'!M185+'Begr.wijz.'!R185,0),"")</f>
        <v/>
      </c>
      <c r="J174" s="37"/>
      <c r="K174" s="37" t="str">
        <f>IF(B174&lt;&gt;"",ROUND('Begr.wijz.'!N185+'Begr.wijz.'!S185,0),"")</f>
        <v/>
      </c>
      <c r="L174" s="37"/>
      <c r="M174" s="37" t="str">
        <f>IF(B174&lt;&gt;"",ROUND('Begr.wijz.'!O185+'Begr.wijz.'!T185,0),"")</f>
        <v/>
      </c>
      <c r="N174" s="37"/>
      <c r="O174" s="37" t="str">
        <f>IF(B174&lt;&gt;"",ROUND('Begr.wijz.'!P185+'Begr.wijz.'!U185,0),"")</f>
        <v/>
      </c>
      <c r="P174" s="37"/>
      <c r="Q174" s="36" t="str">
        <f>IF(B174="","",IF('Begr.wijz.'!J185="", "",'Begr.wijz.'!J185))</f>
        <v/>
      </c>
      <c r="R174" s="36" t="str">
        <f>IF(B174="","",IF('Begr.wijz.'!K185&lt;&gt;"","J",""))</f>
        <v/>
      </c>
    </row>
    <row r="175" spans="1:18" x14ac:dyDescent="0.25">
      <c r="A175" s="35" t="str">
        <f>IF('Begr.wijz.'!B186&lt;&gt;0,('Begr.wijz.'!$E$3),"")</f>
        <v/>
      </c>
      <c r="B175" s="35" t="str">
        <f>IF('Begr.wijz.'!B186&lt;&gt;0,('Begr.wijz.'!B186),"")</f>
        <v/>
      </c>
      <c r="C175" s="35" t="str">
        <f>IF('Begr.wijz.'!V186=0,"",'Begr.wijz.'!V186)</f>
        <v/>
      </c>
      <c r="D175" s="35" t="str">
        <f>TEXT(IF('Begr.wijz.'!E186="","",'Begr.wijz.'!E186),"00000")</f>
        <v/>
      </c>
      <c r="E175" s="35" t="str">
        <f>IF('Begr.wijz.'!F186&lt;&gt;"",'Begr.wijz.'!F186,"")</f>
        <v/>
      </c>
      <c r="F175" s="35" t="str">
        <f t="shared" si="2"/>
        <v/>
      </c>
      <c r="G175" s="37" t="str">
        <f>IF(B175&lt;&gt;"",ROUND('Begr.wijz.'!L186+'Begr.wijz.'!Q186,0),"")</f>
        <v/>
      </c>
      <c r="H175" s="37"/>
      <c r="I175" s="37" t="str">
        <f>IF(B175&lt;&gt;"",ROUND('Begr.wijz.'!M186+'Begr.wijz.'!R186,0),"")</f>
        <v/>
      </c>
      <c r="J175" s="37"/>
      <c r="K175" s="37" t="str">
        <f>IF(B175&lt;&gt;"",ROUND('Begr.wijz.'!N186+'Begr.wijz.'!S186,0),"")</f>
        <v/>
      </c>
      <c r="L175" s="37"/>
      <c r="M175" s="37" t="str">
        <f>IF(B175&lt;&gt;"",ROUND('Begr.wijz.'!O186+'Begr.wijz.'!T186,0),"")</f>
        <v/>
      </c>
      <c r="N175" s="37"/>
      <c r="O175" s="37" t="str">
        <f>IF(B175&lt;&gt;"",ROUND('Begr.wijz.'!P186+'Begr.wijz.'!U186,0),"")</f>
        <v/>
      </c>
      <c r="P175" s="37"/>
      <c r="Q175" s="36" t="str">
        <f>IF(B175="","",IF('Begr.wijz.'!J186="", "",'Begr.wijz.'!J186))</f>
        <v/>
      </c>
      <c r="R175" s="36" t="str">
        <f>IF(B175="","",IF('Begr.wijz.'!K186&lt;&gt;"","J",""))</f>
        <v/>
      </c>
    </row>
    <row r="176" spans="1:18" x14ac:dyDescent="0.25">
      <c r="A176" s="35" t="str">
        <f>IF('Begr.wijz.'!B187&lt;&gt;0,('Begr.wijz.'!$E$3),"")</f>
        <v/>
      </c>
      <c r="B176" s="35" t="str">
        <f>IF('Begr.wijz.'!B187&lt;&gt;0,('Begr.wijz.'!B187),"")</f>
        <v/>
      </c>
      <c r="C176" s="35" t="str">
        <f>IF('Begr.wijz.'!V187=0,"",'Begr.wijz.'!V187)</f>
        <v/>
      </c>
      <c r="D176" s="35" t="str">
        <f>TEXT(IF('Begr.wijz.'!E187="","",'Begr.wijz.'!E187),"00000")</f>
        <v/>
      </c>
      <c r="E176" s="35" t="str">
        <f>IF('Begr.wijz.'!F187&lt;&gt;"",'Begr.wijz.'!F187,"")</f>
        <v/>
      </c>
      <c r="F176" s="35" t="str">
        <f t="shared" si="2"/>
        <v/>
      </c>
      <c r="G176" s="37" t="str">
        <f>IF(B176&lt;&gt;"",ROUND('Begr.wijz.'!L187+'Begr.wijz.'!Q187,0),"")</f>
        <v/>
      </c>
      <c r="H176" s="37"/>
      <c r="I176" s="37" t="str">
        <f>IF(B176&lt;&gt;"",ROUND('Begr.wijz.'!M187+'Begr.wijz.'!R187,0),"")</f>
        <v/>
      </c>
      <c r="J176" s="37"/>
      <c r="K176" s="37" t="str">
        <f>IF(B176&lt;&gt;"",ROUND('Begr.wijz.'!N187+'Begr.wijz.'!S187,0),"")</f>
        <v/>
      </c>
      <c r="L176" s="37"/>
      <c r="M176" s="37" t="str">
        <f>IF(B176&lt;&gt;"",ROUND('Begr.wijz.'!O187+'Begr.wijz.'!T187,0),"")</f>
        <v/>
      </c>
      <c r="N176" s="37"/>
      <c r="O176" s="37" t="str">
        <f>IF(B176&lt;&gt;"",ROUND('Begr.wijz.'!P187+'Begr.wijz.'!U187,0),"")</f>
        <v/>
      </c>
      <c r="P176" s="37"/>
      <c r="Q176" s="36" t="str">
        <f>IF(B176="","",IF('Begr.wijz.'!J187="", "",'Begr.wijz.'!J187))</f>
        <v/>
      </c>
      <c r="R176" s="36" t="str">
        <f>IF(B176="","",IF('Begr.wijz.'!K187&lt;&gt;"","J",""))</f>
        <v/>
      </c>
    </row>
    <row r="177" spans="1:18" x14ac:dyDescent="0.25">
      <c r="A177" s="35" t="str">
        <f>IF('Begr.wijz.'!B188&lt;&gt;0,('Begr.wijz.'!$E$3),"")</f>
        <v/>
      </c>
      <c r="B177" s="35" t="str">
        <f>IF('Begr.wijz.'!B188&lt;&gt;0,('Begr.wijz.'!B188),"")</f>
        <v/>
      </c>
      <c r="C177" s="35" t="str">
        <f>IF('Begr.wijz.'!V188=0,"",'Begr.wijz.'!V188)</f>
        <v/>
      </c>
      <c r="D177" s="35" t="str">
        <f>TEXT(IF('Begr.wijz.'!E188="","",'Begr.wijz.'!E188),"00000")</f>
        <v/>
      </c>
      <c r="E177" s="35" t="str">
        <f>IF('Begr.wijz.'!F188&lt;&gt;"",'Begr.wijz.'!F188,"")</f>
        <v/>
      </c>
      <c r="F177" s="35" t="str">
        <f t="shared" si="2"/>
        <v/>
      </c>
      <c r="G177" s="37" t="str">
        <f>IF(B177&lt;&gt;"",ROUND('Begr.wijz.'!L188+'Begr.wijz.'!Q188,0),"")</f>
        <v/>
      </c>
      <c r="H177" s="37"/>
      <c r="I177" s="37" t="str">
        <f>IF(B177&lt;&gt;"",ROUND('Begr.wijz.'!M188+'Begr.wijz.'!R188,0),"")</f>
        <v/>
      </c>
      <c r="J177" s="37"/>
      <c r="K177" s="37" t="str">
        <f>IF(B177&lt;&gt;"",ROUND('Begr.wijz.'!N188+'Begr.wijz.'!S188,0),"")</f>
        <v/>
      </c>
      <c r="L177" s="37"/>
      <c r="M177" s="37" t="str">
        <f>IF(B177&lt;&gt;"",ROUND('Begr.wijz.'!O188+'Begr.wijz.'!T188,0),"")</f>
        <v/>
      </c>
      <c r="N177" s="37"/>
      <c r="O177" s="37" t="str">
        <f>IF(B177&lt;&gt;"",ROUND('Begr.wijz.'!P188+'Begr.wijz.'!U188,0),"")</f>
        <v/>
      </c>
      <c r="P177" s="37"/>
      <c r="Q177" s="36" t="str">
        <f>IF(B177="","",IF('Begr.wijz.'!J188="", "",'Begr.wijz.'!J188))</f>
        <v/>
      </c>
      <c r="R177" s="36" t="str">
        <f>IF(B177="","",IF('Begr.wijz.'!K188&lt;&gt;"","J",""))</f>
        <v/>
      </c>
    </row>
    <row r="178" spans="1:18" x14ac:dyDescent="0.25">
      <c r="A178" s="35" t="str">
        <f>IF('Begr.wijz.'!B189&lt;&gt;0,('Begr.wijz.'!$E$3),"")</f>
        <v/>
      </c>
      <c r="B178" s="35" t="str">
        <f>IF('Begr.wijz.'!B189&lt;&gt;0,('Begr.wijz.'!B189),"")</f>
        <v/>
      </c>
      <c r="C178" s="35" t="str">
        <f>IF('Begr.wijz.'!V189=0,"",'Begr.wijz.'!V189)</f>
        <v/>
      </c>
      <c r="D178" s="35" t="str">
        <f>TEXT(IF('Begr.wijz.'!E189="","",'Begr.wijz.'!E189),"00000")</f>
        <v/>
      </c>
      <c r="E178" s="35" t="str">
        <f>IF('Begr.wijz.'!F189&lt;&gt;"",'Begr.wijz.'!F189,"")</f>
        <v/>
      </c>
      <c r="F178" s="35" t="str">
        <f t="shared" si="2"/>
        <v/>
      </c>
      <c r="G178" s="37" t="str">
        <f>IF(B178&lt;&gt;"",ROUND('Begr.wijz.'!L189+'Begr.wijz.'!Q189,0),"")</f>
        <v/>
      </c>
      <c r="H178" s="37"/>
      <c r="I178" s="37" t="str">
        <f>IF(B178&lt;&gt;"",ROUND('Begr.wijz.'!M189+'Begr.wijz.'!R189,0),"")</f>
        <v/>
      </c>
      <c r="J178" s="37"/>
      <c r="K178" s="37" t="str">
        <f>IF(B178&lt;&gt;"",ROUND('Begr.wijz.'!N189+'Begr.wijz.'!S189,0),"")</f>
        <v/>
      </c>
      <c r="L178" s="37"/>
      <c r="M178" s="37" t="str">
        <f>IF(B178&lt;&gt;"",ROUND('Begr.wijz.'!O189+'Begr.wijz.'!T189,0),"")</f>
        <v/>
      </c>
      <c r="N178" s="37"/>
      <c r="O178" s="37" t="str">
        <f>IF(B178&lt;&gt;"",ROUND('Begr.wijz.'!P189+'Begr.wijz.'!U189,0),"")</f>
        <v/>
      </c>
      <c r="P178" s="37"/>
      <c r="Q178" s="36" t="str">
        <f>IF(B178="","",IF('Begr.wijz.'!J189="", "",'Begr.wijz.'!J189))</f>
        <v/>
      </c>
      <c r="R178" s="36" t="str">
        <f>IF(B178="","",IF('Begr.wijz.'!K189&lt;&gt;"","J",""))</f>
        <v/>
      </c>
    </row>
    <row r="179" spans="1:18" x14ac:dyDescent="0.25">
      <c r="A179" s="35" t="str">
        <f>IF('Begr.wijz.'!B190&lt;&gt;0,('Begr.wijz.'!$E$3),"")</f>
        <v/>
      </c>
      <c r="B179" s="35" t="str">
        <f>IF('Begr.wijz.'!B190&lt;&gt;0,('Begr.wijz.'!B190),"")</f>
        <v/>
      </c>
      <c r="C179" s="35" t="str">
        <f>IF('Begr.wijz.'!V190=0,"",'Begr.wijz.'!V190)</f>
        <v/>
      </c>
      <c r="D179" s="35" t="str">
        <f>TEXT(IF('Begr.wijz.'!E190="","",'Begr.wijz.'!E190),"00000")</f>
        <v/>
      </c>
      <c r="E179" s="35" t="str">
        <f>IF('Begr.wijz.'!F190&lt;&gt;"",'Begr.wijz.'!F190,"")</f>
        <v/>
      </c>
      <c r="F179" s="35" t="str">
        <f t="shared" si="2"/>
        <v/>
      </c>
      <c r="G179" s="37" t="str">
        <f>IF(B179&lt;&gt;"",ROUND('Begr.wijz.'!L190+'Begr.wijz.'!Q190,0),"")</f>
        <v/>
      </c>
      <c r="H179" s="37"/>
      <c r="I179" s="37" t="str">
        <f>IF(B179&lt;&gt;"",ROUND('Begr.wijz.'!M190+'Begr.wijz.'!R190,0),"")</f>
        <v/>
      </c>
      <c r="J179" s="37"/>
      <c r="K179" s="37" t="str">
        <f>IF(B179&lt;&gt;"",ROUND('Begr.wijz.'!N190+'Begr.wijz.'!S190,0),"")</f>
        <v/>
      </c>
      <c r="L179" s="37"/>
      <c r="M179" s="37" t="str">
        <f>IF(B179&lt;&gt;"",ROUND('Begr.wijz.'!O190+'Begr.wijz.'!T190,0),"")</f>
        <v/>
      </c>
      <c r="N179" s="37"/>
      <c r="O179" s="37" t="str">
        <f>IF(B179&lt;&gt;"",ROUND('Begr.wijz.'!P190+'Begr.wijz.'!U190,0),"")</f>
        <v/>
      </c>
      <c r="P179" s="37"/>
      <c r="Q179" s="36" t="str">
        <f>IF(B179="","",IF('Begr.wijz.'!J190="", "",'Begr.wijz.'!J190))</f>
        <v/>
      </c>
      <c r="R179" s="36" t="str">
        <f>IF(B179="","",IF('Begr.wijz.'!K190&lt;&gt;"","J",""))</f>
        <v/>
      </c>
    </row>
    <row r="180" spans="1:18" x14ac:dyDescent="0.25">
      <c r="A180" s="35" t="str">
        <f>IF('Begr.wijz.'!B191&lt;&gt;0,('Begr.wijz.'!$E$3),"")</f>
        <v/>
      </c>
      <c r="B180" s="35" t="str">
        <f>IF('Begr.wijz.'!B191&lt;&gt;0,('Begr.wijz.'!B191),"")</f>
        <v/>
      </c>
      <c r="C180" s="35" t="str">
        <f>IF('Begr.wijz.'!V191=0,"",'Begr.wijz.'!V191)</f>
        <v/>
      </c>
      <c r="D180" s="35" t="str">
        <f>TEXT(IF('Begr.wijz.'!E191="","",'Begr.wijz.'!E191),"00000")</f>
        <v/>
      </c>
      <c r="E180" s="35" t="str">
        <f>IF('Begr.wijz.'!F191&lt;&gt;"",'Begr.wijz.'!F191,"")</f>
        <v/>
      </c>
      <c r="F180" s="35" t="str">
        <f t="shared" si="2"/>
        <v/>
      </c>
      <c r="G180" s="37" t="str">
        <f>IF(B180&lt;&gt;"",ROUND('Begr.wijz.'!L191+'Begr.wijz.'!Q191,0),"")</f>
        <v/>
      </c>
      <c r="H180" s="37"/>
      <c r="I180" s="37" t="str">
        <f>IF(B180&lt;&gt;"",ROUND('Begr.wijz.'!M191+'Begr.wijz.'!R191,0),"")</f>
        <v/>
      </c>
      <c r="J180" s="37"/>
      <c r="K180" s="37" t="str">
        <f>IF(B180&lt;&gt;"",ROUND('Begr.wijz.'!N191+'Begr.wijz.'!S191,0),"")</f>
        <v/>
      </c>
      <c r="L180" s="37"/>
      <c r="M180" s="37" t="str">
        <f>IF(B180&lt;&gt;"",ROUND('Begr.wijz.'!O191+'Begr.wijz.'!T191,0),"")</f>
        <v/>
      </c>
      <c r="N180" s="37"/>
      <c r="O180" s="37" t="str">
        <f>IF(B180&lt;&gt;"",ROUND('Begr.wijz.'!P191+'Begr.wijz.'!U191,0),"")</f>
        <v/>
      </c>
      <c r="P180" s="37"/>
      <c r="Q180" s="36" t="str">
        <f>IF(B180="","",IF('Begr.wijz.'!J191="", "",'Begr.wijz.'!J191))</f>
        <v/>
      </c>
      <c r="R180" s="36" t="str">
        <f>IF(B180="","",IF('Begr.wijz.'!K191&lt;&gt;"","J",""))</f>
        <v/>
      </c>
    </row>
    <row r="181" spans="1:18" x14ac:dyDescent="0.25">
      <c r="A181" s="35" t="str">
        <f>IF('Begr.wijz.'!B192&lt;&gt;0,('Begr.wijz.'!$E$3),"")</f>
        <v/>
      </c>
      <c r="B181" s="35" t="str">
        <f>IF('Begr.wijz.'!B192&lt;&gt;0,('Begr.wijz.'!B192),"")</f>
        <v/>
      </c>
      <c r="C181" s="35" t="str">
        <f>IF('Begr.wijz.'!V192=0,"",'Begr.wijz.'!V192)</f>
        <v/>
      </c>
      <c r="D181" s="35" t="str">
        <f>TEXT(IF('Begr.wijz.'!E192="","",'Begr.wijz.'!E192),"00000")</f>
        <v/>
      </c>
      <c r="E181" s="35" t="str">
        <f>IF('Begr.wijz.'!F192&lt;&gt;"",'Begr.wijz.'!F192,"")</f>
        <v/>
      </c>
      <c r="F181" s="35" t="str">
        <f t="shared" si="2"/>
        <v/>
      </c>
      <c r="G181" s="37" t="str">
        <f>IF(B181&lt;&gt;"",ROUND('Begr.wijz.'!L192+'Begr.wijz.'!Q192,0),"")</f>
        <v/>
      </c>
      <c r="H181" s="37"/>
      <c r="I181" s="37" t="str">
        <f>IF(B181&lt;&gt;"",ROUND('Begr.wijz.'!M192+'Begr.wijz.'!R192,0),"")</f>
        <v/>
      </c>
      <c r="J181" s="37"/>
      <c r="K181" s="37" t="str">
        <f>IF(B181&lt;&gt;"",ROUND('Begr.wijz.'!N192+'Begr.wijz.'!S192,0),"")</f>
        <v/>
      </c>
      <c r="L181" s="37"/>
      <c r="M181" s="37" t="str">
        <f>IF(B181&lt;&gt;"",ROUND('Begr.wijz.'!O192+'Begr.wijz.'!T192,0),"")</f>
        <v/>
      </c>
      <c r="N181" s="37"/>
      <c r="O181" s="37" t="str">
        <f>IF(B181&lt;&gt;"",ROUND('Begr.wijz.'!P192+'Begr.wijz.'!U192,0),"")</f>
        <v/>
      </c>
      <c r="P181" s="37"/>
      <c r="Q181" s="36" t="str">
        <f>IF(B181="","",IF('Begr.wijz.'!J192="", "",'Begr.wijz.'!J192))</f>
        <v/>
      </c>
      <c r="R181" s="36" t="str">
        <f>IF(B181="","",IF('Begr.wijz.'!K192&lt;&gt;"","J",""))</f>
        <v/>
      </c>
    </row>
    <row r="182" spans="1:18" x14ac:dyDescent="0.25">
      <c r="A182" s="35" t="str">
        <f>IF('Begr.wijz.'!B193&lt;&gt;0,('Begr.wijz.'!$E$3),"")</f>
        <v/>
      </c>
      <c r="B182" s="35" t="str">
        <f>IF('Begr.wijz.'!B193&lt;&gt;0,('Begr.wijz.'!B193),"")</f>
        <v/>
      </c>
      <c r="C182" s="35" t="str">
        <f>IF('Begr.wijz.'!V193=0,"",'Begr.wijz.'!V193)</f>
        <v/>
      </c>
      <c r="D182" s="35" t="str">
        <f>TEXT(IF('Begr.wijz.'!E193="","",'Begr.wijz.'!E193),"00000")</f>
        <v/>
      </c>
      <c r="E182" s="35" t="str">
        <f>IF('Begr.wijz.'!F193&lt;&gt;"",'Begr.wijz.'!F193,"")</f>
        <v/>
      </c>
      <c r="F182" s="35" t="str">
        <f t="shared" si="2"/>
        <v/>
      </c>
      <c r="G182" s="37" t="str">
        <f>IF(B182&lt;&gt;"",ROUND('Begr.wijz.'!L193+'Begr.wijz.'!Q193,0),"")</f>
        <v/>
      </c>
      <c r="H182" s="37"/>
      <c r="I182" s="37" t="str">
        <f>IF(B182&lt;&gt;"",ROUND('Begr.wijz.'!M193+'Begr.wijz.'!R193,0),"")</f>
        <v/>
      </c>
      <c r="J182" s="37"/>
      <c r="K182" s="37" t="str">
        <f>IF(B182&lt;&gt;"",ROUND('Begr.wijz.'!N193+'Begr.wijz.'!S193,0),"")</f>
        <v/>
      </c>
      <c r="L182" s="37"/>
      <c r="M182" s="37" t="str">
        <f>IF(B182&lt;&gt;"",ROUND('Begr.wijz.'!O193+'Begr.wijz.'!T193,0),"")</f>
        <v/>
      </c>
      <c r="N182" s="37"/>
      <c r="O182" s="37" t="str">
        <f>IF(B182&lt;&gt;"",ROUND('Begr.wijz.'!P193+'Begr.wijz.'!U193,0),"")</f>
        <v/>
      </c>
      <c r="P182" s="37"/>
      <c r="Q182" s="36" t="str">
        <f>IF(B182="","",IF('Begr.wijz.'!J193="", "",'Begr.wijz.'!J193))</f>
        <v/>
      </c>
      <c r="R182" s="36" t="str">
        <f>IF(B182="","",IF('Begr.wijz.'!K193&lt;&gt;"","J",""))</f>
        <v/>
      </c>
    </row>
    <row r="183" spans="1:18" x14ac:dyDescent="0.25">
      <c r="A183" s="35" t="str">
        <f>IF('Begr.wijz.'!B194&lt;&gt;0,('Begr.wijz.'!$E$3),"")</f>
        <v/>
      </c>
      <c r="B183" s="35" t="str">
        <f>IF('Begr.wijz.'!B194&lt;&gt;0,('Begr.wijz.'!B194),"")</f>
        <v/>
      </c>
      <c r="C183" s="35" t="str">
        <f>IF('Begr.wijz.'!V194=0,"",'Begr.wijz.'!V194)</f>
        <v/>
      </c>
      <c r="D183" s="35" t="str">
        <f>TEXT(IF('Begr.wijz.'!E194="","",'Begr.wijz.'!E194),"00000")</f>
        <v/>
      </c>
      <c r="E183" s="35" t="str">
        <f>IF('Begr.wijz.'!F194&lt;&gt;"",'Begr.wijz.'!F194,"")</f>
        <v/>
      </c>
      <c r="F183" s="35" t="str">
        <f t="shared" si="2"/>
        <v/>
      </c>
      <c r="G183" s="37" t="str">
        <f>IF(B183&lt;&gt;"",ROUND('Begr.wijz.'!L194+'Begr.wijz.'!Q194,0),"")</f>
        <v/>
      </c>
      <c r="H183" s="37"/>
      <c r="I183" s="37" t="str">
        <f>IF(B183&lt;&gt;"",ROUND('Begr.wijz.'!M194+'Begr.wijz.'!R194,0),"")</f>
        <v/>
      </c>
      <c r="J183" s="37"/>
      <c r="K183" s="37" t="str">
        <f>IF(B183&lt;&gt;"",ROUND('Begr.wijz.'!N194+'Begr.wijz.'!S194,0),"")</f>
        <v/>
      </c>
      <c r="L183" s="37"/>
      <c r="M183" s="37" t="str">
        <f>IF(B183&lt;&gt;"",ROUND('Begr.wijz.'!O194+'Begr.wijz.'!T194,0),"")</f>
        <v/>
      </c>
      <c r="N183" s="37"/>
      <c r="O183" s="37" t="str">
        <f>IF(B183&lt;&gt;"",ROUND('Begr.wijz.'!P194+'Begr.wijz.'!U194,0),"")</f>
        <v/>
      </c>
      <c r="P183" s="37"/>
      <c r="Q183" s="36" t="str">
        <f>IF(B183="","",IF('Begr.wijz.'!J194="", "",'Begr.wijz.'!J194))</f>
        <v/>
      </c>
      <c r="R183" s="36" t="str">
        <f>IF(B183="","",IF('Begr.wijz.'!K194&lt;&gt;"","J",""))</f>
        <v/>
      </c>
    </row>
    <row r="184" spans="1:18" x14ac:dyDescent="0.25">
      <c r="A184" s="35" t="str">
        <f>IF('Begr.wijz.'!B195&lt;&gt;0,('Begr.wijz.'!$E$3),"")</f>
        <v/>
      </c>
      <c r="B184" s="35" t="str">
        <f>IF('Begr.wijz.'!B195&lt;&gt;0,('Begr.wijz.'!B195),"")</f>
        <v/>
      </c>
      <c r="C184" s="35" t="str">
        <f>IF('Begr.wijz.'!V195=0,"",'Begr.wijz.'!V195)</f>
        <v/>
      </c>
      <c r="D184" s="35" t="str">
        <f>TEXT(IF('Begr.wijz.'!E195="","",'Begr.wijz.'!E195),"00000")</f>
        <v/>
      </c>
      <c r="E184" s="35" t="str">
        <f>IF('Begr.wijz.'!F195&lt;&gt;"",'Begr.wijz.'!F195,"")</f>
        <v/>
      </c>
      <c r="F184" s="35" t="str">
        <f t="shared" si="2"/>
        <v/>
      </c>
      <c r="G184" s="37" t="str">
        <f>IF(B184&lt;&gt;"",ROUND('Begr.wijz.'!L195+'Begr.wijz.'!Q195,0),"")</f>
        <v/>
      </c>
      <c r="H184" s="37"/>
      <c r="I184" s="37" t="str">
        <f>IF(B184&lt;&gt;"",ROUND('Begr.wijz.'!M195+'Begr.wijz.'!R195,0),"")</f>
        <v/>
      </c>
      <c r="J184" s="37"/>
      <c r="K184" s="37" t="str">
        <f>IF(B184&lt;&gt;"",ROUND('Begr.wijz.'!N195+'Begr.wijz.'!S195,0),"")</f>
        <v/>
      </c>
      <c r="L184" s="37"/>
      <c r="M184" s="37" t="str">
        <f>IF(B184&lt;&gt;"",ROUND('Begr.wijz.'!O195+'Begr.wijz.'!T195,0),"")</f>
        <v/>
      </c>
      <c r="N184" s="37"/>
      <c r="O184" s="37" t="str">
        <f>IF(B184&lt;&gt;"",ROUND('Begr.wijz.'!P195+'Begr.wijz.'!U195,0),"")</f>
        <v/>
      </c>
      <c r="P184" s="37"/>
      <c r="Q184" s="36" t="str">
        <f>IF(B184="","",IF('Begr.wijz.'!J195="", "",'Begr.wijz.'!J195))</f>
        <v/>
      </c>
      <c r="R184" s="36" t="str">
        <f>IF(B184="","",IF('Begr.wijz.'!K195&lt;&gt;"","J",""))</f>
        <v/>
      </c>
    </row>
    <row r="185" spans="1:18" x14ac:dyDescent="0.25">
      <c r="A185" s="35" t="str">
        <f>IF('Begr.wijz.'!B196&lt;&gt;0,('Begr.wijz.'!$E$3),"")</f>
        <v/>
      </c>
      <c r="B185" s="35" t="str">
        <f>IF('Begr.wijz.'!B196&lt;&gt;0,('Begr.wijz.'!B196),"")</f>
        <v/>
      </c>
      <c r="C185" s="35" t="str">
        <f>IF('Begr.wijz.'!V196=0,"",'Begr.wijz.'!V196)</f>
        <v/>
      </c>
      <c r="D185" s="35" t="str">
        <f>TEXT(IF('Begr.wijz.'!E196="","",'Begr.wijz.'!E196),"00000")</f>
        <v/>
      </c>
      <c r="E185" s="35" t="str">
        <f>IF('Begr.wijz.'!F196&lt;&gt;"",'Begr.wijz.'!F196,"")</f>
        <v/>
      </c>
      <c r="F185" s="35" t="str">
        <f t="shared" si="2"/>
        <v/>
      </c>
      <c r="G185" s="37" t="str">
        <f>IF(B185&lt;&gt;"",ROUND('Begr.wijz.'!L196+'Begr.wijz.'!Q196,0),"")</f>
        <v/>
      </c>
      <c r="H185" s="37"/>
      <c r="I185" s="37" t="str">
        <f>IF(B185&lt;&gt;"",ROUND('Begr.wijz.'!M196+'Begr.wijz.'!R196,0),"")</f>
        <v/>
      </c>
      <c r="J185" s="37"/>
      <c r="K185" s="37" t="str">
        <f>IF(B185&lt;&gt;"",ROUND('Begr.wijz.'!N196+'Begr.wijz.'!S196,0),"")</f>
        <v/>
      </c>
      <c r="L185" s="37"/>
      <c r="M185" s="37" t="str">
        <f>IF(B185&lt;&gt;"",ROUND('Begr.wijz.'!O196+'Begr.wijz.'!T196,0),"")</f>
        <v/>
      </c>
      <c r="N185" s="37"/>
      <c r="O185" s="37" t="str">
        <f>IF(B185&lt;&gt;"",ROUND('Begr.wijz.'!P196+'Begr.wijz.'!U196,0),"")</f>
        <v/>
      </c>
      <c r="P185" s="37"/>
      <c r="Q185" s="36" t="str">
        <f>IF(B185="","",IF('Begr.wijz.'!J196="", "",'Begr.wijz.'!J196))</f>
        <v/>
      </c>
      <c r="R185" s="36" t="str">
        <f>IF(B185="","",IF('Begr.wijz.'!K196&lt;&gt;"","J",""))</f>
        <v/>
      </c>
    </row>
    <row r="186" spans="1:18" x14ac:dyDescent="0.25">
      <c r="A186" s="35" t="str">
        <f>IF('Begr.wijz.'!B197&lt;&gt;0,('Begr.wijz.'!$E$3),"")</f>
        <v/>
      </c>
      <c r="B186" s="35" t="str">
        <f>IF('Begr.wijz.'!B197&lt;&gt;0,('Begr.wijz.'!B197),"")</f>
        <v/>
      </c>
      <c r="C186" s="35" t="str">
        <f>IF('Begr.wijz.'!V197=0,"",'Begr.wijz.'!V197)</f>
        <v/>
      </c>
      <c r="D186" s="35" t="str">
        <f>TEXT(IF('Begr.wijz.'!E197="","",'Begr.wijz.'!E197),"00000")</f>
        <v/>
      </c>
      <c r="E186" s="35" t="str">
        <f>IF('Begr.wijz.'!F197&lt;&gt;"",'Begr.wijz.'!F197,"")</f>
        <v/>
      </c>
      <c r="F186" s="35" t="str">
        <f t="shared" si="2"/>
        <v/>
      </c>
      <c r="G186" s="37" t="str">
        <f>IF(B186&lt;&gt;"",ROUND('Begr.wijz.'!L197+'Begr.wijz.'!Q197,0),"")</f>
        <v/>
      </c>
      <c r="H186" s="37"/>
      <c r="I186" s="37" t="str">
        <f>IF(B186&lt;&gt;"",ROUND('Begr.wijz.'!M197+'Begr.wijz.'!R197,0),"")</f>
        <v/>
      </c>
      <c r="J186" s="37"/>
      <c r="K186" s="37" t="str">
        <f>IF(B186&lt;&gt;"",ROUND('Begr.wijz.'!N197+'Begr.wijz.'!S197,0),"")</f>
        <v/>
      </c>
      <c r="L186" s="37"/>
      <c r="M186" s="37" t="str">
        <f>IF(B186&lt;&gt;"",ROUND('Begr.wijz.'!O197+'Begr.wijz.'!T197,0),"")</f>
        <v/>
      </c>
      <c r="N186" s="37"/>
      <c r="O186" s="37" t="str">
        <f>IF(B186&lt;&gt;"",ROUND('Begr.wijz.'!P197+'Begr.wijz.'!U197,0),"")</f>
        <v/>
      </c>
      <c r="P186" s="37"/>
      <c r="Q186" s="36" t="str">
        <f>IF(B186="","",IF('Begr.wijz.'!J197="", "",'Begr.wijz.'!J197))</f>
        <v/>
      </c>
      <c r="R186" s="36" t="str">
        <f>IF(B186="","",IF('Begr.wijz.'!K197&lt;&gt;"","J",""))</f>
        <v/>
      </c>
    </row>
    <row r="187" spans="1:18" x14ac:dyDescent="0.25">
      <c r="A187" s="35" t="str">
        <f>IF('Begr.wijz.'!B202&lt;&gt;0,('Begr.wijz.'!$E$3),"")</f>
        <v/>
      </c>
      <c r="B187" s="35" t="str">
        <f>IF('Begr.wijz.'!B202&lt;&gt;0,('Begr.wijz.'!B202),"")</f>
        <v/>
      </c>
      <c r="C187" s="35" t="str">
        <f>IF('Begr.wijz.'!V202=0,"",'Begr.wijz.'!V202)</f>
        <v/>
      </c>
      <c r="D187" s="35" t="str">
        <f>TEXT(IF('Begr.wijz.'!E202="","",'Begr.wijz.'!E202),"00000")</f>
        <v/>
      </c>
      <c r="E187" s="35" t="str">
        <f>IF('Begr.wijz.'!F202&lt;&gt;"",'Begr.wijz.'!F202,"")</f>
        <v/>
      </c>
      <c r="F187" s="35" t="str">
        <f t="shared" ref="F187:F194" si="3">IF(B187&lt;&gt;"","J","")</f>
        <v/>
      </c>
      <c r="G187" s="37" t="str">
        <f>IF(B187&lt;&gt;"",ROUND('Begr.wijz.'!L202+'Begr.wijz.'!Q202,0),"")</f>
        <v/>
      </c>
      <c r="H187" s="37"/>
      <c r="I187" s="37" t="str">
        <f>IF(B187&lt;&gt;"",ROUND('Begr.wijz.'!M202+'Begr.wijz.'!R202,0),"")</f>
        <v/>
      </c>
      <c r="J187" s="37"/>
      <c r="K187" s="37" t="str">
        <f>IF(B187&lt;&gt;"",ROUND('Begr.wijz.'!N202+'Begr.wijz.'!S202,0),"")</f>
        <v/>
      </c>
      <c r="L187" s="37"/>
      <c r="M187" s="37" t="str">
        <f>IF(B187&lt;&gt;"",ROUND('Begr.wijz.'!O202+'Begr.wijz.'!T202,0),"")</f>
        <v/>
      </c>
      <c r="N187" s="37"/>
      <c r="O187" s="37" t="str">
        <f>IF(B187&lt;&gt;"",ROUND('Begr.wijz.'!P202+'Begr.wijz.'!U202,0),"")</f>
        <v/>
      </c>
      <c r="P187" s="37"/>
      <c r="Q187" s="36" t="str">
        <f>IF(B187="","",IF('Begr.wijz.'!J202="", "",'Begr.wijz.'!J202))</f>
        <v/>
      </c>
      <c r="R187" s="36" t="str">
        <f>IF(B187="","",IF('Begr.wijz.'!K202="", "",'Begr.wijz.'!K202))</f>
        <v/>
      </c>
    </row>
    <row r="188" spans="1:18" x14ac:dyDescent="0.25">
      <c r="A188" s="35" t="str">
        <f>IF('Begr.wijz.'!B203&lt;&gt;0,('Begr.wijz.'!$E$3),"")</f>
        <v/>
      </c>
      <c r="B188" s="35" t="str">
        <f>IF('Begr.wijz.'!B203&lt;&gt;0,('Begr.wijz.'!B203),"")</f>
        <v/>
      </c>
      <c r="C188" s="35" t="str">
        <f>IF('Begr.wijz.'!V203=0,"",'Begr.wijz.'!V203)</f>
        <v/>
      </c>
      <c r="D188" s="35" t="str">
        <f>TEXT(IF('Begr.wijz.'!E203="","",'Begr.wijz.'!E203),"00000")</f>
        <v/>
      </c>
      <c r="E188" s="35" t="str">
        <f>IF('Begr.wijz.'!F203&lt;&gt;"",'Begr.wijz.'!F203,"")</f>
        <v/>
      </c>
      <c r="F188" s="35" t="str">
        <f t="shared" si="3"/>
        <v/>
      </c>
      <c r="G188" s="37" t="str">
        <f>IF(B188&lt;&gt;"",ROUND('Begr.wijz.'!L203+'Begr.wijz.'!Q203,0),"")</f>
        <v/>
      </c>
      <c r="H188" s="37"/>
      <c r="I188" s="37" t="str">
        <f>IF(B188&lt;&gt;"",ROUND('Begr.wijz.'!M203+'Begr.wijz.'!R203,0),"")</f>
        <v/>
      </c>
      <c r="J188" s="37"/>
      <c r="K188" s="37" t="str">
        <f>IF(B188&lt;&gt;"",ROUND('Begr.wijz.'!N203+'Begr.wijz.'!S203,0),"")</f>
        <v/>
      </c>
      <c r="L188" s="37"/>
      <c r="M188" s="37" t="str">
        <f>IF(B188&lt;&gt;"",ROUND('Begr.wijz.'!O203+'Begr.wijz.'!T203,0),"")</f>
        <v/>
      </c>
      <c r="N188" s="37"/>
      <c r="O188" s="37" t="str">
        <f>IF(B188&lt;&gt;"",ROUND('Begr.wijz.'!P203+'Begr.wijz.'!U203,0),"")</f>
        <v/>
      </c>
      <c r="P188" s="37"/>
      <c r="Q188" s="36" t="str">
        <f>IF(B188="","",IF('Begr.wijz.'!J203="", "",'Begr.wijz.'!J203))</f>
        <v/>
      </c>
      <c r="R188" s="36" t="str">
        <f>IF(B188="","",IF('Begr.wijz.'!K203="", "",'Begr.wijz.'!K203))</f>
        <v/>
      </c>
    </row>
    <row r="189" spans="1:18" x14ac:dyDescent="0.25">
      <c r="A189" s="35" t="str">
        <f>IF('Begr.wijz.'!B204&lt;&gt;0,('Begr.wijz.'!$E$3),"")</f>
        <v/>
      </c>
      <c r="B189" s="35" t="str">
        <f>IF('Begr.wijz.'!B204&lt;&gt;0,('Begr.wijz.'!B204),"")</f>
        <v/>
      </c>
      <c r="C189" s="35" t="str">
        <f>IF('Begr.wijz.'!V204=0,"",'Begr.wijz.'!V204)</f>
        <v/>
      </c>
      <c r="D189" s="35" t="str">
        <f>TEXT(IF('Begr.wijz.'!E204="","",'Begr.wijz.'!E204),"00000")</f>
        <v/>
      </c>
      <c r="E189" s="35" t="str">
        <f>IF('Begr.wijz.'!F204&lt;&gt;"",'Begr.wijz.'!F204,"")</f>
        <v/>
      </c>
      <c r="F189" s="35" t="str">
        <f t="shared" si="3"/>
        <v/>
      </c>
      <c r="G189" s="37" t="str">
        <f>IF(B189&lt;&gt;"",ROUND('Begr.wijz.'!L204+'Begr.wijz.'!Q204,0),"")</f>
        <v/>
      </c>
      <c r="H189" s="37"/>
      <c r="I189" s="37" t="str">
        <f>IF(B189&lt;&gt;"",ROUND('Begr.wijz.'!M204+'Begr.wijz.'!R204,0),"")</f>
        <v/>
      </c>
      <c r="J189" s="37"/>
      <c r="K189" s="37" t="str">
        <f>IF(B189&lt;&gt;"",ROUND('Begr.wijz.'!N204+'Begr.wijz.'!S204,0),"")</f>
        <v/>
      </c>
      <c r="L189" s="37"/>
      <c r="M189" s="37" t="str">
        <f>IF(B189&lt;&gt;"",ROUND('Begr.wijz.'!O204+'Begr.wijz.'!T204,0),"")</f>
        <v/>
      </c>
      <c r="N189" s="37"/>
      <c r="O189" s="37" t="str">
        <f>IF(B189&lt;&gt;"",ROUND('Begr.wijz.'!P204+'Begr.wijz.'!U204,0),"")</f>
        <v/>
      </c>
      <c r="P189" s="37"/>
      <c r="Q189" s="36" t="str">
        <f>IF(B189="","",IF('Begr.wijz.'!J204="", "",'Begr.wijz.'!J204))</f>
        <v/>
      </c>
      <c r="R189" s="36" t="str">
        <f>IF(B189="","",IF('Begr.wijz.'!K204="", "",'Begr.wijz.'!K204))</f>
        <v/>
      </c>
    </row>
    <row r="190" spans="1:18" x14ac:dyDescent="0.25">
      <c r="A190" s="35" t="str">
        <f>IF('Begr.wijz.'!B205&lt;&gt;0,('Begr.wijz.'!$E$3),"")</f>
        <v/>
      </c>
      <c r="B190" s="35" t="str">
        <f>IF('Begr.wijz.'!B205&lt;&gt;0,('Begr.wijz.'!B205),"")</f>
        <v/>
      </c>
      <c r="C190" s="35" t="str">
        <f>IF('Begr.wijz.'!V205=0,"",'Begr.wijz.'!V205)</f>
        <v/>
      </c>
      <c r="D190" s="35" t="str">
        <f>TEXT(IF('Begr.wijz.'!E205="","",'Begr.wijz.'!E205),"00000")</f>
        <v/>
      </c>
      <c r="E190" s="35" t="str">
        <f>IF('Begr.wijz.'!F205&lt;&gt;"",'Begr.wijz.'!F205,"")</f>
        <v/>
      </c>
      <c r="F190" s="35" t="str">
        <f t="shared" si="3"/>
        <v/>
      </c>
      <c r="G190" s="37" t="str">
        <f>IF(B190&lt;&gt;"",ROUND('Begr.wijz.'!L205+'Begr.wijz.'!Q205,0),"")</f>
        <v/>
      </c>
      <c r="H190" s="37"/>
      <c r="I190" s="37" t="str">
        <f>IF(B190&lt;&gt;"",ROUND('Begr.wijz.'!M205+'Begr.wijz.'!R205,0),"")</f>
        <v/>
      </c>
      <c r="J190" s="37"/>
      <c r="K190" s="37" t="str">
        <f>IF(B190&lt;&gt;"",ROUND('Begr.wijz.'!N205+'Begr.wijz.'!S205,0),"")</f>
        <v/>
      </c>
      <c r="L190" s="37"/>
      <c r="M190" s="37" t="str">
        <f>IF(B190&lt;&gt;"",ROUND('Begr.wijz.'!O205+'Begr.wijz.'!T205,0),"")</f>
        <v/>
      </c>
      <c r="N190" s="37"/>
      <c r="O190" s="37" t="str">
        <f>IF(B190&lt;&gt;"",ROUND('Begr.wijz.'!P205+'Begr.wijz.'!U205,0),"")</f>
        <v/>
      </c>
      <c r="P190" s="37"/>
      <c r="Q190" s="36" t="str">
        <f>IF(B190="","",IF('Begr.wijz.'!J205="", "",'Begr.wijz.'!J205))</f>
        <v/>
      </c>
      <c r="R190" s="36" t="str">
        <f>IF(B190="","",IF('Begr.wijz.'!K205="", "",'Begr.wijz.'!K205))</f>
        <v/>
      </c>
    </row>
    <row r="191" spans="1:18" x14ac:dyDescent="0.25">
      <c r="A191" s="35" t="str">
        <f>IF('Begr.wijz.'!B206&lt;&gt;0,('Begr.wijz.'!$E$3),"")</f>
        <v/>
      </c>
      <c r="B191" s="35" t="str">
        <f>IF('Begr.wijz.'!B206&lt;&gt;0,('Begr.wijz.'!B206),"")</f>
        <v/>
      </c>
      <c r="C191" s="35" t="str">
        <f>IF('Begr.wijz.'!V206=0,"",'Begr.wijz.'!V206)</f>
        <v/>
      </c>
      <c r="D191" s="35" t="str">
        <f>TEXT(IF('Begr.wijz.'!E206="","",'Begr.wijz.'!E206),"00000")</f>
        <v/>
      </c>
      <c r="E191" s="35" t="str">
        <f>IF('Begr.wijz.'!F206&lt;&gt;"",'Begr.wijz.'!F206,"")</f>
        <v/>
      </c>
      <c r="F191" s="35" t="str">
        <f t="shared" si="3"/>
        <v/>
      </c>
      <c r="G191" s="37" t="str">
        <f>IF(B191&lt;&gt;"",ROUND('Begr.wijz.'!L206+'Begr.wijz.'!Q206,0),"")</f>
        <v/>
      </c>
      <c r="H191" s="37"/>
      <c r="I191" s="37" t="str">
        <f>IF(B191&lt;&gt;"",ROUND('Begr.wijz.'!M206+'Begr.wijz.'!R206,0),"")</f>
        <v/>
      </c>
      <c r="J191" s="37"/>
      <c r="K191" s="37" t="str">
        <f>IF(B191&lt;&gt;"",ROUND('Begr.wijz.'!N206+'Begr.wijz.'!S206,0),"")</f>
        <v/>
      </c>
      <c r="L191" s="37"/>
      <c r="M191" s="37" t="str">
        <f>IF(B191&lt;&gt;"",ROUND('Begr.wijz.'!O206+'Begr.wijz.'!T206,0),"")</f>
        <v/>
      </c>
      <c r="N191" s="37"/>
      <c r="O191" s="37" t="str">
        <f>IF(B191&lt;&gt;"",ROUND('Begr.wijz.'!P206+'Begr.wijz.'!U206,0),"")</f>
        <v/>
      </c>
      <c r="P191" s="37"/>
      <c r="Q191" s="36" t="str">
        <f>IF(B191="","",IF('Begr.wijz.'!J206="", "",'Begr.wijz.'!J206))</f>
        <v/>
      </c>
      <c r="R191" s="36" t="str">
        <f>IF(B191="","",IF('Begr.wijz.'!K206="", "",'Begr.wijz.'!K206))</f>
        <v/>
      </c>
    </row>
    <row r="192" spans="1:18" x14ac:dyDescent="0.25">
      <c r="A192" s="35" t="str">
        <f>IF('Begr.wijz.'!B207&lt;&gt;0,('Begr.wijz.'!$E$3),"")</f>
        <v/>
      </c>
      <c r="B192" s="35" t="str">
        <f>IF('Begr.wijz.'!B207&lt;&gt;0,('Begr.wijz.'!B207),"")</f>
        <v/>
      </c>
      <c r="C192" s="35" t="str">
        <f>IF('Begr.wijz.'!V207=0,"",'Begr.wijz.'!V207)</f>
        <v/>
      </c>
      <c r="D192" s="35" t="str">
        <f>TEXT(IF('Begr.wijz.'!E207="","",'Begr.wijz.'!E207),"00000")</f>
        <v/>
      </c>
      <c r="E192" s="35" t="str">
        <f>IF('Begr.wijz.'!F207&lt;&gt;"",'Begr.wijz.'!F207,"")</f>
        <v/>
      </c>
      <c r="F192" s="35" t="str">
        <f t="shared" si="3"/>
        <v/>
      </c>
      <c r="G192" s="37" t="str">
        <f>IF(B192&lt;&gt;"",ROUND('Begr.wijz.'!L207+'Begr.wijz.'!Q207,0),"")</f>
        <v/>
      </c>
      <c r="H192" s="37"/>
      <c r="I192" s="37" t="str">
        <f>IF(B192&lt;&gt;"",ROUND('Begr.wijz.'!M207+'Begr.wijz.'!R207,0),"")</f>
        <v/>
      </c>
      <c r="J192" s="37"/>
      <c r="K192" s="37" t="str">
        <f>IF(B192&lt;&gt;"",ROUND('Begr.wijz.'!N207+'Begr.wijz.'!S207,0),"")</f>
        <v/>
      </c>
      <c r="L192" s="37"/>
      <c r="M192" s="37" t="str">
        <f>IF(B192&lt;&gt;"",ROUND('Begr.wijz.'!O207+'Begr.wijz.'!T207,0),"")</f>
        <v/>
      </c>
      <c r="N192" s="37"/>
      <c r="O192" s="37" t="str">
        <f>IF(B192&lt;&gt;"",ROUND('Begr.wijz.'!P207+'Begr.wijz.'!U207,0),"")</f>
        <v/>
      </c>
      <c r="P192" s="37"/>
      <c r="Q192" s="36" t="str">
        <f>IF(B192="","",IF('Begr.wijz.'!J207="", "",'Begr.wijz.'!J207))</f>
        <v/>
      </c>
      <c r="R192" s="36" t="str">
        <f>IF(B192="","",IF('Begr.wijz.'!K207="", "",'Begr.wijz.'!K207))</f>
        <v/>
      </c>
    </row>
    <row r="193" spans="1:18" x14ac:dyDescent="0.25">
      <c r="A193" s="35" t="str">
        <f>IF('Begr.wijz.'!B208&lt;&gt;0,('Begr.wijz.'!$E$3),"")</f>
        <v/>
      </c>
      <c r="B193" s="35" t="str">
        <f>IF('Begr.wijz.'!B208&lt;&gt;0,('Begr.wijz.'!B208),"")</f>
        <v/>
      </c>
      <c r="C193" s="35" t="str">
        <f>IF('Begr.wijz.'!V208=0,"",'Begr.wijz.'!V208)</f>
        <v/>
      </c>
      <c r="D193" s="35" t="str">
        <f>TEXT(IF('Begr.wijz.'!E208="","",'Begr.wijz.'!E208),"00000")</f>
        <v/>
      </c>
      <c r="E193" s="35" t="str">
        <f>IF('Begr.wijz.'!F208&lt;&gt;"",'Begr.wijz.'!F208,"")</f>
        <v/>
      </c>
      <c r="F193" s="35" t="str">
        <f t="shared" si="3"/>
        <v/>
      </c>
      <c r="G193" s="37" t="str">
        <f>IF(B193&lt;&gt;"",ROUND('Begr.wijz.'!L208+'Begr.wijz.'!Q208,0),"")</f>
        <v/>
      </c>
      <c r="H193" s="37"/>
      <c r="I193" s="37" t="str">
        <f>IF(B193&lt;&gt;"",ROUND('Begr.wijz.'!M208+'Begr.wijz.'!R208,0),"")</f>
        <v/>
      </c>
      <c r="J193" s="37"/>
      <c r="K193" s="37" t="str">
        <f>IF(B193&lt;&gt;"",ROUND('Begr.wijz.'!N208+'Begr.wijz.'!S208,0),"")</f>
        <v/>
      </c>
      <c r="L193" s="37"/>
      <c r="M193" s="37" t="str">
        <f>IF(B193&lt;&gt;"",ROUND('Begr.wijz.'!O208+'Begr.wijz.'!T208,0),"")</f>
        <v/>
      </c>
      <c r="N193" s="37"/>
      <c r="O193" s="37" t="str">
        <f>IF(B193&lt;&gt;"",ROUND('Begr.wijz.'!P208+'Begr.wijz.'!U208,0),"")</f>
        <v/>
      </c>
      <c r="P193" s="37"/>
      <c r="Q193" s="36" t="str">
        <f>IF(B193="","",IF('Begr.wijz.'!J208="", "",'Begr.wijz.'!J208))</f>
        <v/>
      </c>
      <c r="R193" s="36" t="str">
        <f>IF(B193="","",IF('Begr.wijz.'!K208="", "",'Begr.wijz.'!K208))</f>
        <v/>
      </c>
    </row>
    <row r="194" spans="1:18" x14ac:dyDescent="0.25">
      <c r="A194" s="35" t="str">
        <f>IF('Begr.wijz.'!B209&lt;&gt;0,('Begr.wijz.'!$E$3),"")</f>
        <v/>
      </c>
      <c r="B194" s="35" t="str">
        <f>IF('Begr.wijz.'!B209&lt;&gt;0,('Begr.wijz.'!B209),"")</f>
        <v/>
      </c>
      <c r="C194" s="35" t="str">
        <f>IF('Begr.wijz.'!V209=0,"",'Begr.wijz.'!V209)</f>
        <v/>
      </c>
      <c r="D194" s="35" t="str">
        <f>TEXT(IF('Begr.wijz.'!E209="","",'Begr.wijz.'!E209),"00000")</f>
        <v/>
      </c>
      <c r="E194" s="35" t="str">
        <f>IF('Begr.wijz.'!F209&lt;&gt;"",'Begr.wijz.'!F209,"")</f>
        <v/>
      </c>
      <c r="F194" s="35" t="str">
        <f t="shared" si="3"/>
        <v/>
      </c>
      <c r="G194" s="37" t="str">
        <f>IF(B194&lt;&gt;"",ROUND('Begr.wijz.'!L209+'Begr.wijz.'!Q209,0),"")</f>
        <v/>
      </c>
      <c r="H194" s="37"/>
      <c r="I194" s="37" t="str">
        <f>IF(B194&lt;&gt;"",ROUND('Begr.wijz.'!M209+'Begr.wijz.'!R209,0),"")</f>
        <v/>
      </c>
      <c r="J194" s="37"/>
      <c r="K194" s="37" t="str">
        <f>IF(B194&lt;&gt;"",ROUND('Begr.wijz.'!N209+'Begr.wijz.'!S209,0),"")</f>
        <v/>
      </c>
      <c r="L194" s="37"/>
      <c r="M194" s="37" t="str">
        <f>IF(B194&lt;&gt;"",ROUND('Begr.wijz.'!O209+'Begr.wijz.'!T209,0),"")</f>
        <v/>
      </c>
      <c r="N194" s="37"/>
      <c r="O194" s="37" t="str">
        <f>IF(B194&lt;&gt;"",ROUND('Begr.wijz.'!P209+'Begr.wijz.'!U209,0),"")</f>
        <v/>
      </c>
      <c r="P194" s="37"/>
      <c r="Q194" s="36" t="str">
        <f>IF(B194="","",IF('Begr.wijz.'!J209="", "",'Begr.wijz.'!J209))</f>
        <v/>
      </c>
      <c r="R194" s="36" t="str">
        <f>IF(B194="","",IF('Begr.wijz.'!K209="", "",'Begr.wijz.'!K209))</f>
        <v/>
      </c>
    </row>
    <row r="195" spans="1:18" x14ac:dyDescent="0.25">
      <c r="A195" s="35" t="str">
        <f>IF('Begr.wijz.'!B210&lt;&gt;0,('Begr.wijz.'!$E$3),"")</f>
        <v/>
      </c>
      <c r="B195" s="35" t="str">
        <f>IF('Begr.wijz.'!B210&lt;&gt;0,('Begr.wijz.'!B210),"")</f>
        <v/>
      </c>
      <c r="C195" s="35" t="str">
        <f>IF('Begr.wijz.'!V210=0,"",'Begr.wijz.'!V210)</f>
        <v/>
      </c>
      <c r="D195" s="35" t="str">
        <f>TEXT(IF('Begr.wijz.'!E210="","",'Begr.wijz.'!E210),"00000")</f>
        <v/>
      </c>
      <c r="E195" s="35" t="str">
        <f>IF('Begr.wijz.'!F210&lt;&gt;"",'Begr.wijz.'!F210,"")</f>
        <v/>
      </c>
      <c r="F195" s="35" t="str">
        <f t="shared" ref="F195:F205" si="4">IF(B195&lt;&gt;"","J","")</f>
        <v/>
      </c>
      <c r="G195" s="37" t="str">
        <f>IF(B195&lt;&gt;"",ROUND('Begr.wijz.'!L210+'Begr.wijz.'!Q210,0),"")</f>
        <v/>
      </c>
      <c r="H195" s="37"/>
      <c r="I195" s="37" t="str">
        <f>IF(B195&lt;&gt;"",ROUND('Begr.wijz.'!M210+'Begr.wijz.'!R210,0),"")</f>
        <v/>
      </c>
      <c r="J195" s="37"/>
      <c r="K195" s="37" t="str">
        <f>IF(B195&lt;&gt;"",ROUND('Begr.wijz.'!N210+'Begr.wijz.'!S210,0),"")</f>
        <v/>
      </c>
      <c r="L195" s="37"/>
      <c r="M195" s="37" t="str">
        <f>IF(B195&lt;&gt;"",ROUND('Begr.wijz.'!O210+'Begr.wijz.'!T210,0),"")</f>
        <v/>
      </c>
      <c r="N195" s="37"/>
      <c r="O195" s="37" t="str">
        <f>IF(B195&lt;&gt;"",ROUND('Begr.wijz.'!P210+'Begr.wijz.'!U210,0),"")</f>
        <v/>
      </c>
      <c r="P195" s="37"/>
      <c r="Q195" s="36" t="str">
        <f>IF(B195="","",IF('Begr.wijz.'!J210="", "",'Begr.wijz.'!J210))</f>
        <v/>
      </c>
      <c r="R195" s="36" t="str">
        <f>IF(B195="","",IF('Begr.wijz.'!K210="", "",'Begr.wijz.'!K210))</f>
        <v/>
      </c>
    </row>
    <row r="196" spans="1:18" x14ac:dyDescent="0.25">
      <c r="A196" s="35" t="str">
        <f>IF('Begr.wijz.'!B211&lt;&gt;0,('Begr.wijz.'!$E$3),"")</f>
        <v/>
      </c>
      <c r="B196" s="35" t="str">
        <f>IF('Begr.wijz.'!B211&lt;&gt;0,('Begr.wijz.'!B211),"")</f>
        <v/>
      </c>
      <c r="C196" s="35" t="str">
        <f>IF('Begr.wijz.'!V211=0,"",'Begr.wijz.'!V211)</f>
        <v/>
      </c>
      <c r="D196" s="35" t="str">
        <f>TEXT(IF('Begr.wijz.'!E211="","",'Begr.wijz.'!E211),"00000")</f>
        <v/>
      </c>
      <c r="E196" s="35" t="str">
        <f>IF('Begr.wijz.'!F211&lt;&gt;"",'Begr.wijz.'!F211,"")</f>
        <v/>
      </c>
      <c r="F196" s="35" t="str">
        <f t="shared" si="4"/>
        <v/>
      </c>
      <c r="G196" s="37" t="str">
        <f>IF(B196&lt;&gt;"",ROUND('Begr.wijz.'!L211+'Begr.wijz.'!Q211,0),"")</f>
        <v/>
      </c>
      <c r="H196" s="37"/>
      <c r="I196" s="37" t="str">
        <f>IF(B196&lt;&gt;"",ROUND('Begr.wijz.'!M211+'Begr.wijz.'!R211,0),"")</f>
        <v/>
      </c>
      <c r="J196" s="37"/>
      <c r="K196" s="37" t="str">
        <f>IF(B196&lt;&gt;"",ROUND('Begr.wijz.'!N211+'Begr.wijz.'!S211,0),"")</f>
        <v/>
      </c>
      <c r="L196" s="37"/>
      <c r="M196" s="37" t="str">
        <f>IF(B196&lt;&gt;"",ROUND('Begr.wijz.'!O211+'Begr.wijz.'!T211,0),"")</f>
        <v/>
      </c>
      <c r="N196" s="37"/>
      <c r="O196" s="37" t="str">
        <f>IF(B196&lt;&gt;"",ROUND('Begr.wijz.'!P211+'Begr.wijz.'!U211,0),"")</f>
        <v/>
      </c>
      <c r="P196" s="37"/>
      <c r="Q196" s="36" t="str">
        <f>IF(B196="","",IF('Begr.wijz.'!J211="", "",'Begr.wijz.'!J211))</f>
        <v/>
      </c>
      <c r="R196" s="36" t="str">
        <f>IF(B196="","",IF('Begr.wijz.'!K211="", "",'Begr.wijz.'!K211))</f>
        <v/>
      </c>
    </row>
    <row r="197" spans="1:18" x14ac:dyDescent="0.25">
      <c r="A197" s="35" t="str">
        <f>IF('Begr.wijz.'!B212&lt;&gt;0,('Begr.wijz.'!$E$3),"")</f>
        <v/>
      </c>
      <c r="B197" s="35" t="str">
        <f>IF('Begr.wijz.'!B212&lt;&gt;0,('Begr.wijz.'!B212),"")</f>
        <v/>
      </c>
      <c r="C197" s="35" t="str">
        <f>IF('Begr.wijz.'!V212=0,"",'Begr.wijz.'!V212)</f>
        <v/>
      </c>
      <c r="D197" s="35" t="str">
        <f>TEXT(IF('Begr.wijz.'!E212="","",'Begr.wijz.'!E212),"00000")</f>
        <v/>
      </c>
      <c r="E197" s="35" t="str">
        <f>IF('Begr.wijz.'!F212&lt;&gt;"",'Begr.wijz.'!F212,"")</f>
        <v/>
      </c>
      <c r="F197" s="35" t="str">
        <f t="shared" si="4"/>
        <v/>
      </c>
      <c r="G197" s="37" t="str">
        <f>IF(B197&lt;&gt;"",ROUND('Begr.wijz.'!L212+'Begr.wijz.'!Q212,0),"")</f>
        <v/>
      </c>
      <c r="H197" s="37"/>
      <c r="I197" s="37" t="str">
        <f>IF(B197&lt;&gt;"",ROUND('Begr.wijz.'!M212+'Begr.wijz.'!R212,0),"")</f>
        <v/>
      </c>
      <c r="J197" s="37"/>
      <c r="K197" s="37" t="str">
        <f>IF(B197&lt;&gt;"",ROUND('Begr.wijz.'!N212+'Begr.wijz.'!S212,0),"")</f>
        <v/>
      </c>
      <c r="L197" s="37"/>
      <c r="M197" s="37" t="str">
        <f>IF(B197&lt;&gt;"",ROUND('Begr.wijz.'!O212+'Begr.wijz.'!T212,0),"")</f>
        <v/>
      </c>
      <c r="N197" s="37"/>
      <c r="O197" s="37" t="str">
        <f>IF(B197&lt;&gt;"",ROUND('Begr.wijz.'!P212+'Begr.wijz.'!U212,0),"")</f>
        <v/>
      </c>
      <c r="P197" s="37"/>
      <c r="Q197" s="36" t="str">
        <f>IF(B197="","",IF('Begr.wijz.'!J212="", "",'Begr.wijz.'!J212))</f>
        <v/>
      </c>
      <c r="R197" s="36" t="str">
        <f>IF(B197="","",IF('Begr.wijz.'!K212="", "",'Begr.wijz.'!K212))</f>
        <v/>
      </c>
    </row>
    <row r="198" spans="1:18" x14ac:dyDescent="0.25">
      <c r="A198" s="35" t="str">
        <f>IF('Begr.wijz.'!B213&lt;&gt;0,('Begr.wijz.'!$E$3),"")</f>
        <v/>
      </c>
      <c r="B198" s="35" t="str">
        <f>IF('Begr.wijz.'!B213&lt;&gt;0,('Begr.wijz.'!B213),"")</f>
        <v/>
      </c>
      <c r="C198" s="35" t="str">
        <f>IF('Begr.wijz.'!V213=0,"",'Begr.wijz.'!V213)</f>
        <v/>
      </c>
      <c r="D198" s="35" t="str">
        <f>TEXT(IF('Begr.wijz.'!E213="","",'Begr.wijz.'!E213),"00000")</f>
        <v/>
      </c>
      <c r="E198" s="35" t="str">
        <f>IF('Begr.wijz.'!F213&lt;&gt;"",'Begr.wijz.'!F213,"")</f>
        <v/>
      </c>
      <c r="F198" s="35" t="str">
        <f t="shared" si="4"/>
        <v/>
      </c>
      <c r="G198" s="37" t="str">
        <f>IF(B198&lt;&gt;"",ROUND('Begr.wijz.'!L213+'Begr.wijz.'!Q213,0),"")</f>
        <v/>
      </c>
      <c r="H198" s="37"/>
      <c r="I198" s="37" t="str">
        <f>IF(B198&lt;&gt;"",ROUND('Begr.wijz.'!M213+'Begr.wijz.'!R213,0),"")</f>
        <v/>
      </c>
      <c r="J198" s="37"/>
      <c r="K198" s="37" t="str">
        <f>IF(B198&lt;&gt;"",ROUND('Begr.wijz.'!N213+'Begr.wijz.'!S213,0),"")</f>
        <v/>
      </c>
      <c r="L198" s="37"/>
      <c r="M198" s="37" t="str">
        <f>IF(B198&lt;&gt;"",ROUND('Begr.wijz.'!O213+'Begr.wijz.'!T213,0),"")</f>
        <v/>
      </c>
      <c r="N198" s="37"/>
      <c r="O198" s="37" t="str">
        <f>IF(B198&lt;&gt;"",ROUND('Begr.wijz.'!P213+'Begr.wijz.'!U213,0),"")</f>
        <v/>
      </c>
      <c r="P198" s="37"/>
      <c r="Q198" s="36" t="str">
        <f>IF(B198="","",IF('Begr.wijz.'!J213="", "",'Begr.wijz.'!J213))</f>
        <v/>
      </c>
      <c r="R198" s="36" t="str">
        <f>IF(B198="","",IF('Begr.wijz.'!K213="", "",'Begr.wijz.'!K213))</f>
        <v/>
      </c>
    </row>
    <row r="199" spans="1:18" x14ac:dyDescent="0.25">
      <c r="A199" s="35" t="str">
        <f>IF('Begr.wijz.'!B214&lt;&gt;0,('Begr.wijz.'!$E$3),"")</f>
        <v/>
      </c>
      <c r="B199" s="35" t="str">
        <f>IF('Begr.wijz.'!B214&lt;&gt;0,('Begr.wijz.'!B214),"")</f>
        <v/>
      </c>
      <c r="C199" s="35" t="str">
        <f>IF('Begr.wijz.'!V214=0,"",'Begr.wijz.'!V214)</f>
        <v/>
      </c>
      <c r="D199" s="35" t="str">
        <f>TEXT(IF('Begr.wijz.'!E214="","",'Begr.wijz.'!E214),"00000")</f>
        <v/>
      </c>
      <c r="E199" s="35" t="str">
        <f>IF('Begr.wijz.'!F214&lt;&gt;"",'Begr.wijz.'!F214,"")</f>
        <v/>
      </c>
      <c r="F199" s="35" t="str">
        <f t="shared" si="4"/>
        <v/>
      </c>
      <c r="G199" s="37" t="str">
        <f>IF(B199&lt;&gt;"",ROUND('Begr.wijz.'!L214+'Begr.wijz.'!Q214,0),"")</f>
        <v/>
      </c>
      <c r="H199" s="37"/>
      <c r="I199" s="37" t="str">
        <f>IF(B199&lt;&gt;"",ROUND('Begr.wijz.'!M214+'Begr.wijz.'!R214,0),"")</f>
        <v/>
      </c>
      <c r="J199" s="37"/>
      <c r="K199" s="37" t="str">
        <f>IF(B199&lt;&gt;"",ROUND('Begr.wijz.'!N214+'Begr.wijz.'!S214,0),"")</f>
        <v/>
      </c>
      <c r="L199" s="37"/>
      <c r="M199" s="37" t="str">
        <f>IF(B199&lt;&gt;"",ROUND('Begr.wijz.'!O214+'Begr.wijz.'!T214,0),"")</f>
        <v/>
      </c>
      <c r="N199" s="37"/>
      <c r="O199" s="37" t="str">
        <f>IF(B199&lt;&gt;"",ROUND('Begr.wijz.'!P214+'Begr.wijz.'!U214,0),"")</f>
        <v/>
      </c>
      <c r="P199" s="37"/>
      <c r="Q199" s="36" t="str">
        <f>IF(B199="","",IF('Begr.wijz.'!J214="", "",'Begr.wijz.'!J214))</f>
        <v/>
      </c>
      <c r="R199" s="36" t="str">
        <f>IF(B199="","",IF('Begr.wijz.'!K214="", "",'Begr.wijz.'!K214))</f>
        <v/>
      </c>
    </row>
    <row r="200" spans="1:18" x14ac:dyDescent="0.25">
      <c r="A200" s="35" t="str">
        <f>IF('Begr.wijz.'!B215&lt;&gt;0,('Begr.wijz.'!$E$3),"")</f>
        <v/>
      </c>
      <c r="B200" s="35" t="str">
        <f>IF('Begr.wijz.'!B215&lt;&gt;0,('Begr.wijz.'!B215),"")</f>
        <v/>
      </c>
      <c r="C200" s="35" t="str">
        <f>IF('Begr.wijz.'!V215=0,"",'Begr.wijz.'!V215)</f>
        <v/>
      </c>
      <c r="D200" s="35" t="str">
        <f>TEXT(IF('Begr.wijz.'!E215="","",'Begr.wijz.'!E215),"00000")</f>
        <v/>
      </c>
      <c r="E200" s="35" t="str">
        <f>IF('Begr.wijz.'!F215&lt;&gt;"",'Begr.wijz.'!F215,"")</f>
        <v/>
      </c>
      <c r="F200" s="35" t="str">
        <f t="shared" si="4"/>
        <v/>
      </c>
      <c r="G200" s="37" t="str">
        <f>IF(B200&lt;&gt;"",ROUND('Begr.wijz.'!L215+'Begr.wijz.'!Q215,0),"")</f>
        <v/>
      </c>
      <c r="H200" s="37"/>
      <c r="I200" s="37" t="str">
        <f>IF(B200&lt;&gt;"",ROUND('Begr.wijz.'!M215+'Begr.wijz.'!R215,0),"")</f>
        <v/>
      </c>
      <c r="J200" s="37"/>
      <c r="K200" s="37" t="str">
        <f>IF(B200&lt;&gt;"",ROUND('Begr.wijz.'!N215+'Begr.wijz.'!S215,0),"")</f>
        <v/>
      </c>
      <c r="L200" s="37"/>
      <c r="M200" s="37" t="str">
        <f>IF(B200&lt;&gt;"",ROUND('Begr.wijz.'!O215+'Begr.wijz.'!T215,0),"")</f>
        <v/>
      </c>
      <c r="N200" s="37"/>
      <c r="O200" s="37" t="str">
        <f>IF(B200&lt;&gt;"",ROUND('Begr.wijz.'!P215+'Begr.wijz.'!U215,0),"")</f>
        <v/>
      </c>
      <c r="P200" s="37"/>
      <c r="Q200" s="36" t="str">
        <f>IF(B200="","",IF('Begr.wijz.'!J215="", "",'Begr.wijz.'!J215))</f>
        <v/>
      </c>
      <c r="R200" s="36" t="str">
        <f>IF(B200="","",IF('Begr.wijz.'!K215="", "",'Begr.wijz.'!K215))</f>
        <v/>
      </c>
    </row>
    <row r="201" spans="1:18" x14ac:dyDescent="0.25">
      <c r="A201" s="35" t="str">
        <f>IF('Begr.wijz.'!B216&lt;&gt;0,('Begr.wijz.'!$E$3),"")</f>
        <v/>
      </c>
      <c r="B201" s="35" t="str">
        <f>IF('Begr.wijz.'!B216&lt;&gt;0,('Begr.wijz.'!B216),"")</f>
        <v/>
      </c>
      <c r="C201" s="35" t="str">
        <f>IF('Begr.wijz.'!V216=0,"",'Begr.wijz.'!V216)</f>
        <v/>
      </c>
      <c r="D201" s="35" t="str">
        <f>TEXT(IF('Begr.wijz.'!E216="","",'Begr.wijz.'!E216),"00000")</f>
        <v/>
      </c>
      <c r="E201" s="35" t="str">
        <f>IF('Begr.wijz.'!F216&lt;&gt;"",'Begr.wijz.'!F216,"")</f>
        <v/>
      </c>
      <c r="F201" s="35" t="str">
        <f t="shared" si="4"/>
        <v/>
      </c>
      <c r="G201" s="37" t="str">
        <f>IF(B201&lt;&gt;"",ROUND('Begr.wijz.'!L216+'Begr.wijz.'!Q216,0),"")</f>
        <v/>
      </c>
      <c r="H201" s="37"/>
      <c r="I201" s="37" t="str">
        <f>IF(B201&lt;&gt;"",ROUND('Begr.wijz.'!M216+'Begr.wijz.'!R216,0),"")</f>
        <v/>
      </c>
      <c r="J201" s="37"/>
      <c r="K201" s="37" t="str">
        <f>IF(B201&lt;&gt;"",ROUND('Begr.wijz.'!N216+'Begr.wijz.'!S216,0),"")</f>
        <v/>
      </c>
      <c r="L201" s="37"/>
      <c r="M201" s="37" t="str">
        <f>IF(B201&lt;&gt;"",ROUND('Begr.wijz.'!O216+'Begr.wijz.'!T216,0),"")</f>
        <v/>
      </c>
      <c r="N201" s="37"/>
      <c r="O201" s="37" t="str">
        <f>IF(B201&lt;&gt;"",ROUND('Begr.wijz.'!P216+'Begr.wijz.'!U216,0),"")</f>
        <v/>
      </c>
      <c r="P201" s="37"/>
      <c r="Q201" s="36" t="str">
        <f>IF(B201="","",IF('Begr.wijz.'!J216="", "",'Begr.wijz.'!J216))</f>
        <v/>
      </c>
      <c r="R201" s="36" t="str">
        <f>IF(B201="","",IF('Begr.wijz.'!K216="", "",'Begr.wijz.'!K216))</f>
        <v/>
      </c>
    </row>
    <row r="202" spans="1:18" x14ac:dyDescent="0.25">
      <c r="A202" s="35" t="str">
        <f>IF('Begr.wijz.'!B217&lt;&gt;0,('Begr.wijz.'!$E$3),"")</f>
        <v/>
      </c>
      <c r="B202" s="35" t="str">
        <f>IF('Begr.wijz.'!B217&lt;&gt;0,('Begr.wijz.'!B217),"")</f>
        <v/>
      </c>
      <c r="C202" s="35" t="str">
        <f>IF('Begr.wijz.'!V217=0,"",'Begr.wijz.'!V217)</f>
        <v/>
      </c>
      <c r="D202" s="35" t="str">
        <f>TEXT(IF('Begr.wijz.'!E217="","",'Begr.wijz.'!E217),"00000")</f>
        <v/>
      </c>
      <c r="E202" s="35" t="str">
        <f>IF('Begr.wijz.'!F217&lt;&gt;"",'Begr.wijz.'!F217,"")</f>
        <v/>
      </c>
      <c r="F202" s="35" t="str">
        <f t="shared" si="4"/>
        <v/>
      </c>
      <c r="G202" s="37" t="str">
        <f>IF(B202&lt;&gt;"",ROUND('Begr.wijz.'!L217+'Begr.wijz.'!Q217,0),"")</f>
        <v/>
      </c>
      <c r="H202" s="37"/>
      <c r="I202" s="37" t="str">
        <f>IF(B202&lt;&gt;"",ROUND('Begr.wijz.'!M217+'Begr.wijz.'!R217,0),"")</f>
        <v/>
      </c>
      <c r="J202" s="37"/>
      <c r="K202" s="37" t="str">
        <f>IF(B202&lt;&gt;"",ROUND('Begr.wijz.'!N217+'Begr.wijz.'!S217,0),"")</f>
        <v/>
      </c>
      <c r="L202" s="37"/>
      <c r="M202" s="37" t="str">
        <f>IF(B202&lt;&gt;"",ROUND('Begr.wijz.'!O217+'Begr.wijz.'!T217,0),"")</f>
        <v/>
      </c>
      <c r="N202" s="37"/>
      <c r="O202" s="37" t="str">
        <f>IF(B202&lt;&gt;"",ROUND('Begr.wijz.'!P217+'Begr.wijz.'!U217,0),"")</f>
        <v/>
      </c>
      <c r="P202" s="37"/>
      <c r="Q202" s="36" t="str">
        <f>IF(B202="","",IF('Begr.wijz.'!J217="", "",'Begr.wijz.'!J217))</f>
        <v/>
      </c>
      <c r="R202" s="36" t="str">
        <f>IF(B202="","",IF('Begr.wijz.'!K217="", "",'Begr.wijz.'!K217))</f>
        <v/>
      </c>
    </row>
    <row r="203" spans="1:18" x14ac:dyDescent="0.25">
      <c r="A203" s="35" t="str">
        <f>IF('Begr.wijz.'!B218&lt;&gt;0,('Begr.wijz.'!$E$3),"")</f>
        <v/>
      </c>
      <c r="B203" s="35" t="str">
        <f>IF('Begr.wijz.'!B218&lt;&gt;0,('Begr.wijz.'!B218),"")</f>
        <v/>
      </c>
      <c r="C203" s="35" t="str">
        <f>IF('Begr.wijz.'!V218=0,"",'Begr.wijz.'!V218)</f>
        <v/>
      </c>
      <c r="D203" s="35" t="str">
        <f>TEXT(IF('Begr.wijz.'!E218="","",'Begr.wijz.'!E218),"00000")</f>
        <v/>
      </c>
      <c r="E203" s="35" t="str">
        <f>IF('Begr.wijz.'!F218&lt;&gt;"",'Begr.wijz.'!F218,"")</f>
        <v/>
      </c>
      <c r="F203" s="35" t="str">
        <f t="shared" si="4"/>
        <v/>
      </c>
      <c r="G203" s="37" t="str">
        <f>IF(B203&lt;&gt;"",ROUND('Begr.wijz.'!L218+'Begr.wijz.'!Q218,0),"")</f>
        <v/>
      </c>
      <c r="H203" s="37"/>
      <c r="I203" s="37" t="str">
        <f>IF(B203&lt;&gt;"",ROUND('Begr.wijz.'!M218+'Begr.wijz.'!R218,0),"")</f>
        <v/>
      </c>
      <c r="J203" s="37"/>
      <c r="K203" s="37" t="str">
        <f>IF(B203&lt;&gt;"",ROUND('Begr.wijz.'!N218+'Begr.wijz.'!S218,0),"")</f>
        <v/>
      </c>
      <c r="L203" s="37"/>
      <c r="M203" s="37" t="str">
        <f>IF(B203&lt;&gt;"",ROUND('Begr.wijz.'!O218+'Begr.wijz.'!T218,0),"")</f>
        <v/>
      </c>
      <c r="N203" s="37"/>
      <c r="O203" s="37" t="str">
        <f>IF(B203&lt;&gt;"",ROUND('Begr.wijz.'!P218+'Begr.wijz.'!U218,0),"")</f>
        <v/>
      </c>
      <c r="P203" s="37"/>
      <c r="Q203" s="36" t="str">
        <f>IF(B203="","",IF('Begr.wijz.'!J218="", "",'Begr.wijz.'!J218))</f>
        <v/>
      </c>
      <c r="R203" s="36" t="str">
        <f>IF(B203="","",IF('Begr.wijz.'!K218="", "",'Begr.wijz.'!K218))</f>
        <v/>
      </c>
    </row>
    <row r="204" spans="1:18" x14ac:dyDescent="0.25">
      <c r="A204" s="35" t="str">
        <f>IF('Begr.wijz.'!B219&lt;&gt;0,('Begr.wijz.'!$E$3),"")</f>
        <v/>
      </c>
      <c r="B204" s="35" t="str">
        <f>IF('Begr.wijz.'!B219&lt;&gt;0,('Begr.wijz.'!B219),"")</f>
        <v/>
      </c>
      <c r="C204" s="35" t="str">
        <f>IF('Begr.wijz.'!V219=0,"",'Begr.wijz.'!V219)</f>
        <v/>
      </c>
      <c r="D204" s="35" t="str">
        <f>TEXT(IF('Begr.wijz.'!E219="","",'Begr.wijz.'!E219),"00000")</f>
        <v/>
      </c>
      <c r="E204" s="35" t="str">
        <f>IF('Begr.wijz.'!F219&lt;&gt;"",'Begr.wijz.'!F219,"")</f>
        <v/>
      </c>
      <c r="F204" s="35" t="str">
        <f t="shared" si="4"/>
        <v/>
      </c>
      <c r="G204" s="37" t="str">
        <f>IF(B204&lt;&gt;"",ROUND('Begr.wijz.'!L219+'Begr.wijz.'!Q219,0),"")</f>
        <v/>
      </c>
      <c r="H204" s="37"/>
      <c r="I204" s="37" t="str">
        <f>IF(B204&lt;&gt;"",ROUND('Begr.wijz.'!M219+'Begr.wijz.'!R219,0),"")</f>
        <v/>
      </c>
      <c r="J204" s="37"/>
      <c r="K204" s="37" t="str">
        <f>IF(B204&lt;&gt;"",ROUND('Begr.wijz.'!N219+'Begr.wijz.'!S219,0),"")</f>
        <v/>
      </c>
      <c r="L204" s="37"/>
      <c r="M204" s="37" t="str">
        <f>IF(B204&lt;&gt;"",ROUND('Begr.wijz.'!O219+'Begr.wijz.'!T219,0),"")</f>
        <v/>
      </c>
      <c r="N204" s="37"/>
      <c r="O204" s="37" t="str">
        <f>IF(B204&lt;&gt;"",ROUND('Begr.wijz.'!P219+'Begr.wijz.'!U219,0),"")</f>
        <v/>
      </c>
      <c r="P204" s="37"/>
      <c r="Q204" s="36" t="str">
        <f>IF(B204="","",IF('Begr.wijz.'!J219="", "",'Begr.wijz.'!J219))</f>
        <v/>
      </c>
      <c r="R204" s="36" t="str">
        <f>IF(B204="","",IF('Begr.wijz.'!K219="", "",'Begr.wijz.'!K219))</f>
        <v/>
      </c>
    </row>
    <row r="205" spans="1:18" x14ac:dyDescent="0.25">
      <c r="A205" s="35" t="str">
        <f>IF('Begr.wijz.'!B220&lt;&gt;0,('Begr.wijz.'!$E$3),"")</f>
        <v/>
      </c>
      <c r="B205" s="35" t="str">
        <f>IF('Begr.wijz.'!B220&lt;&gt;0,('Begr.wijz.'!B220),"")</f>
        <v/>
      </c>
      <c r="C205" s="35" t="str">
        <f>IF('Begr.wijz.'!V220=0,"",'Begr.wijz.'!V220)</f>
        <v/>
      </c>
      <c r="D205" s="35" t="str">
        <f>TEXT(IF('Begr.wijz.'!E220="","",'Begr.wijz.'!E220),"00000")</f>
        <v/>
      </c>
      <c r="E205" s="35" t="str">
        <f>IF('Begr.wijz.'!F220&lt;&gt;"",'Begr.wijz.'!F220,"")</f>
        <v/>
      </c>
      <c r="F205" s="35" t="str">
        <f t="shared" si="4"/>
        <v/>
      </c>
      <c r="G205" s="37" t="str">
        <f>IF(B205&lt;&gt;"",ROUND('Begr.wijz.'!L220+'Begr.wijz.'!Q220,0),"")</f>
        <v/>
      </c>
      <c r="H205" s="37"/>
      <c r="I205" s="37" t="str">
        <f>IF(B205&lt;&gt;"",ROUND('Begr.wijz.'!M220+'Begr.wijz.'!R220,0),"")</f>
        <v/>
      </c>
      <c r="J205" s="37"/>
      <c r="K205" s="37" t="str">
        <f>IF(B205&lt;&gt;"",ROUND('Begr.wijz.'!N220+'Begr.wijz.'!S220,0),"")</f>
        <v/>
      </c>
      <c r="L205" s="37"/>
      <c r="M205" s="37" t="str">
        <f>IF(B205&lt;&gt;"",ROUND('Begr.wijz.'!O220+'Begr.wijz.'!T220,0),"")</f>
        <v/>
      </c>
      <c r="N205" s="37"/>
      <c r="O205" s="37" t="str">
        <f>IF(B205&lt;&gt;"",ROUND('Begr.wijz.'!P220+'Begr.wijz.'!U220,0),"")</f>
        <v/>
      </c>
      <c r="P205" s="37"/>
      <c r="Q205" s="36" t="str">
        <f>IF(B205="","",IF('Begr.wijz.'!J220="", "",'Begr.wijz.'!J220))</f>
        <v/>
      </c>
      <c r="R205" s="36" t="str">
        <f>IF(B205="","",IF('Begr.wijz.'!K220="", "",'Begr.wijz.'!K220))</f>
        <v/>
      </c>
    </row>
  </sheetData>
  <autoFilter ref="A1:R7" xr:uid="{00000000-0009-0000-0000-000000000000}"/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AC214"/>
  <sheetViews>
    <sheetView tabSelected="1" zoomScale="90" zoomScaleNormal="90" workbookViewId="0">
      <pane xSplit="1" ySplit="12" topLeftCell="B13" activePane="bottomRight" state="frozen"/>
      <selection pane="topRight" activeCell="B1" sqref="B1"/>
      <selection pane="bottomLeft" activeCell="A10" sqref="A10"/>
      <selection pane="bottomRight" activeCell="B1" sqref="B1"/>
    </sheetView>
  </sheetViews>
  <sheetFormatPr defaultRowHeight="12.5" x14ac:dyDescent="0.25"/>
  <cols>
    <col min="1" max="1" width="4.1796875" customWidth="1"/>
    <col min="2" max="2" width="16.26953125" customWidth="1"/>
    <col min="3" max="3" width="48.81640625" customWidth="1"/>
    <col min="4" max="4" width="6.54296875" hidden="1" customWidth="1"/>
    <col min="5" max="5" width="8.1796875" style="9" customWidth="1"/>
    <col min="6" max="6" width="6.26953125" style="77" customWidth="1"/>
    <col min="7" max="7" width="29.54296875" style="5" customWidth="1"/>
    <col min="8" max="8" width="7.1796875" style="5" hidden="1" customWidth="1"/>
    <col min="9" max="9" width="10.1796875" style="26" customWidth="1"/>
    <col min="10" max="10" width="45.54296875" customWidth="1"/>
    <col min="11" max="11" width="11.26953125" style="11" customWidth="1"/>
    <col min="12" max="12" width="10.26953125" style="14" bestFit="1" customWidth="1"/>
    <col min="13" max="15" width="10.26953125" style="14" customWidth="1"/>
    <col min="16" max="16" width="10.26953125" style="15" bestFit="1" customWidth="1"/>
    <col min="17" max="17" width="10.26953125" bestFit="1" customWidth="1"/>
    <col min="18" max="20" width="10.26953125" customWidth="1"/>
    <col min="21" max="21" width="10.26953125" bestFit="1" customWidth="1"/>
    <col min="22" max="22" width="10.7265625" style="5" bestFit="1" customWidth="1"/>
    <col min="23" max="23" width="38.54296875" customWidth="1"/>
    <col min="24" max="24" width="35.7265625" bestFit="1" customWidth="1"/>
    <col min="25" max="25" width="9.7265625" customWidth="1"/>
    <col min="26" max="26" width="31.7265625" bestFit="1" customWidth="1"/>
    <col min="27" max="27" width="39.54296875" customWidth="1"/>
    <col min="28" max="28" width="10.26953125" style="11" customWidth="1"/>
    <col min="29" max="29" width="18.7265625" style="67" customWidth="1"/>
  </cols>
  <sheetData>
    <row r="1" spans="2:29" ht="20.5" thickBot="1" x14ac:dyDescent="0.45">
      <c r="B1" s="57" t="s">
        <v>57</v>
      </c>
      <c r="G1" s="28"/>
      <c r="H1" s="28"/>
      <c r="I1" s="70"/>
      <c r="L1" s="28" t="s">
        <v>65</v>
      </c>
      <c r="M1" s="28"/>
      <c r="N1" s="82" t="s">
        <v>88</v>
      </c>
    </row>
    <row r="2" spans="2:29" ht="13" x14ac:dyDescent="0.3">
      <c r="B2" s="60" t="s">
        <v>58</v>
      </c>
      <c r="C2" s="108">
        <v>2025</v>
      </c>
      <c r="D2" s="94"/>
      <c r="I2" s="102"/>
      <c r="J2" s="67"/>
      <c r="L2" s="122" t="s">
        <v>155</v>
      </c>
      <c r="M2" s="123"/>
      <c r="N2" s="123"/>
      <c r="O2" s="123"/>
      <c r="P2" s="123"/>
      <c r="Q2" s="123"/>
      <c r="R2" s="123"/>
      <c r="S2" s="123"/>
      <c r="T2" s="123"/>
      <c r="U2" s="124"/>
    </row>
    <row r="3" spans="2:29" x14ac:dyDescent="0.25">
      <c r="B3" s="53" t="s">
        <v>59</v>
      </c>
      <c r="C3" s="106" t="s">
        <v>60</v>
      </c>
      <c r="D3" s="95"/>
      <c r="E3" s="105">
        <f>IF(C3="Leusden",10,IF(C3="Nijkerk",20,IF(C3="Bunschoten",30,IF(C3="Putten",40,""))))</f>
        <v>10</v>
      </c>
      <c r="I3" s="93"/>
      <c r="J3" s="118"/>
      <c r="K3" s="26"/>
      <c r="L3" s="125"/>
      <c r="M3" s="126"/>
      <c r="N3" s="126"/>
      <c r="O3" s="126"/>
      <c r="P3" s="126"/>
      <c r="Q3" s="126"/>
      <c r="R3" s="126"/>
      <c r="S3" s="126"/>
      <c r="T3" s="126"/>
      <c r="U3" s="127"/>
    </row>
    <row r="4" spans="2:29" ht="13" x14ac:dyDescent="0.3">
      <c r="B4" s="53" t="s">
        <v>66</v>
      </c>
      <c r="C4" s="107" t="s">
        <v>149</v>
      </c>
      <c r="D4" s="94"/>
      <c r="I4" s="93"/>
      <c r="J4" s="118"/>
      <c r="L4" s="125"/>
      <c r="M4" s="126"/>
      <c r="N4" s="126"/>
      <c r="O4" s="126"/>
      <c r="P4" s="126"/>
      <c r="Q4" s="126"/>
      <c r="R4" s="126"/>
      <c r="S4" s="126"/>
      <c r="T4" s="126"/>
      <c r="U4" s="127"/>
    </row>
    <row r="5" spans="2:29" ht="13.5" customHeight="1" x14ac:dyDescent="0.25">
      <c r="B5" s="53" t="s">
        <v>64</v>
      </c>
      <c r="C5" s="109"/>
      <c r="D5" s="96"/>
      <c r="I5" s="93"/>
      <c r="J5" s="119"/>
      <c r="L5" s="125"/>
      <c r="M5" s="126"/>
      <c r="N5" s="126"/>
      <c r="O5" s="126"/>
      <c r="P5" s="126"/>
      <c r="Q5" s="126"/>
      <c r="R5" s="126"/>
      <c r="S5" s="126"/>
      <c r="T5" s="126"/>
      <c r="U5" s="127"/>
    </row>
    <row r="6" spans="2:29" ht="13.5" customHeight="1" x14ac:dyDescent="0.25">
      <c r="B6" s="53" t="s">
        <v>83</v>
      </c>
      <c r="C6" s="110">
        <v>191058</v>
      </c>
      <c r="D6" s="96"/>
      <c r="I6" s="93"/>
      <c r="L6" s="125"/>
      <c r="M6" s="126"/>
      <c r="N6" s="126"/>
      <c r="O6" s="126"/>
      <c r="P6" s="126"/>
      <c r="Q6" s="126"/>
      <c r="R6" s="126"/>
      <c r="S6" s="126"/>
      <c r="T6" s="126"/>
      <c r="U6" s="127"/>
    </row>
    <row r="7" spans="2:29" ht="13.5" customHeight="1" x14ac:dyDescent="0.25">
      <c r="B7" s="53" t="s">
        <v>84</v>
      </c>
      <c r="C7" s="111">
        <v>45958</v>
      </c>
      <c r="D7" s="96"/>
      <c r="I7" s="93"/>
      <c r="J7" s="119"/>
      <c r="K7" s="26"/>
      <c r="L7" s="125"/>
      <c r="M7" s="126"/>
      <c r="N7" s="126"/>
      <c r="O7" s="126"/>
      <c r="P7" s="126"/>
      <c r="Q7" s="126"/>
      <c r="R7" s="126"/>
      <c r="S7" s="126"/>
      <c r="T7" s="126"/>
      <c r="U7" s="127"/>
    </row>
    <row r="8" spans="2:29" ht="13.5" customHeight="1" x14ac:dyDescent="0.25">
      <c r="B8" s="53" t="s">
        <v>67</v>
      </c>
      <c r="C8" s="110">
        <v>191058</v>
      </c>
      <c r="D8" s="96"/>
      <c r="I8" s="93"/>
      <c r="L8" s="125"/>
      <c r="M8" s="126"/>
      <c r="N8" s="126"/>
      <c r="O8" s="126"/>
      <c r="P8" s="126"/>
      <c r="Q8" s="126"/>
      <c r="R8" s="126"/>
      <c r="S8" s="126"/>
      <c r="T8" s="126"/>
      <c r="U8" s="127"/>
    </row>
    <row r="9" spans="2:29" ht="13.5" customHeight="1" x14ac:dyDescent="0.25">
      <c r="B9" s="53" t="s">
        <v>85</v>
      </c>
      <c r="C9" s="111">
        <v>46002</v>
      </c>
      <c r="D9" s="96"/>
      <c r="I9" s="93"/>
      <c r="J9" s="118"/>
      <c r="K9" s="26"/>
      <c r="L9" s="125"/>
      <c r="M9" s="126"/>
      <c r="N9" s="126"/>
      <c r="O9" s="126"/>
      <c r="P9" s="126"/>
      <c r="Q9" s="126"/>
      <c r="R9" s="126"/>
      <c r="S9" s="126"/>
      <c r="T9" s="126"/>
      <c r="U9" s="127"/>
    </row>
    <row r="10" spans="2:29" s="1" customFormat="1" ht="13.5" thickBot="1" x14ac:dyDescent="0.35">
      <c r="B10" s="65" t="s">
        <v>68</v>
      </c>
      <c r="C10" s="112"/>
      <c r="D10" s="97"/>
      <c r="E10" s="4"/>
      <c r="F10" s="78"/>
      <c r="I10" s="103"/>
      <c r="J10" s="104"/>
      <c r="K10" s="2"/>
      <c r="L10" s="128"/>
      <c r="M10" s="129"/>
      <c r="N10" s="129"/>
      <c r="O10" s="129"/>
      <c r="P10" s="129"/>
      <c r="Q10" s="129"/>
      <c r="R10" s="129"/>
      <c r="S10" s="129"/>
      <c r="T10" s="129"/>
      <c r="U10" s="130"/>
      <c r="V10" s="5"/>
      <c r="W10"/>
      <c r="Y10"/>
      <c r="Z10"/>
      <c r="AB10" s="2"/>
      <c r="AC10" s="67"/>
    </row>
    <row r="11" spans="2:29" ht="13" x14ac:dyDescent="0.3">
      <c r="B11" s="2"/>
      <c r="J11" s="16"/>
      <c r="L11" s="120" t="s">
        <v>37</v>
      </c>
      <c r="M11" s="121"/>
      <c r="N11" s="121"/>
      <c r="O11" s="121"/>
      <c r="P11" s="121"/>
      <c r="Q11" s="120" t="s">
        <v>38</v>
      </c>
      <c r="R11" s="120"/>
      <c r="S11" s="120"/>
      <c r="T11" s="120"/>
      <c r="U11" s="120"/>
      <c r="AA11" s="16"/>
      <c r="AB11" s="16"/>
    </row>
    <row r="12" spans="2:29" s="24" customFormat="1" ht="34.5" customHeight="1" x14ac:dyDescent="0.25">
      <c r="B12" s="39" t="s">
        <v>1</v>
      </c>
      <c r="C12" s="39" t="s">
        <v>39</v>
      </c>
      <c r="D12" s="39" t="s">
        <v>135</v>
      </c>
      <c r="E12" s="27" t="s">
        <v>87</v>
      </c>
      <c r="F12" s="81" t="s">
        <v>40</v>
      </c>
      <c r="G12" s="39" t="s">
        <v>41</v>
      </c>
      <c r="H12" s="8" t="s">
        <v>136</v>
      </c>
      <c r="I12" s="92" t="s">
        <v>86</v>
      </c>
      <c r="J12" s="7" t="s">
        <v>43</v>
      </c>
      <c r="K12" s="58" t="s">
        <v>142</v>
      </c>
      <c r="L12" s="59" t="s">
        <v>72</v>
      </c>
      <c r="M12" s="59" t="s">
        <v>137</v>
      </c>
      <c r="N12" s="59" t="s">
        <v>140</v>
      </c>
      <c r="O12" s="59" t="s">
        <v>145</v>
      </c>
      <c r="P12" s="59" t="s">
        <v>147</v>
      </c>
      <c r="Q12" s="59" t="s">
        <v>73</v>
      </c>
      <c r="R12" s="59" t="s">
        <v>138</v>
      </c>
      <c r="S12" s="59" t="s">
        <v>141</v>
      </c>
      <c r="T12" s="59" t="s">
        <v>146</v>
      </c>
      <c r="U12" s="59" t="s">
        <v>148</v>
      </c>
      <c r="V12" s="7" t="s">
        <v>2</v>
      </c>
      <c r="W12" s="8" t="s">
        <v>42</v>
      </c>
      <c r="X12" s="7" t="s">
        <v>64</v>
      </c>
      <c r="Y12" s="8" t="s">
        <v>76</v>
      </c>
      <c r="Z12" s="8" t="s">
        <v>77</v>
      </c>
      <c r="AA12" s="7" t="s">
        <v>134</v>
      </c>
      <c r="AB12" s="7" t="s">
        <v>81</v>
      </c>
      <c r="AC12" s="7" t="s">
        <v>82</v>
      </c>
    </row>
    <row r="13" spans="2:29" s="6" customFormat="1" ht="11.5" x14ac:dyDescent="0.25">
      <c r="B13" s="62"/>
      <c r="C13" s="68" t="str">
        <f>IF(D13=1,"GEBLOKKEERD NUMMER",IF(ISERROR(VLOOKUP(B13,[1]Grootboeknummer!$A:$B,2,FALSE)),"",VLOOKUP(B13,[1]Grootboeknummer!$A:$B,2,FALSE)))</f>
        <v/>
      </c>
      <c r="D13" s="68" t="str">
        <f>IF(ISERROR(VLOOKUP(B13,[1]Grootboeknummer!$A:$B,2,FALSE)),"",VLOOKUP(B13,[1]Grootboeknummer!$A:$F,6,FALSE))</f>
        <v/>
      </c>
      <c r="E13" s="62"/>
      <c r="F13" s="79"/>
      <c r="G13" s="69" t="str">
        <f>IF(H13=1,"GEBLOKKEERD NUMMER",IF(E13="","",VLOOKUP(E13&amp;F13,[1]Kostensoort!$A:$F,4,FALSE)))</f>
        <v/>
      </c>
      <c r="H13" s="69" t="str">
        <f>IF(E13="","",VLOOKUP(E13&amp;F13,[1]Kostensoort!$A:$G,7,FALSE))</f>
        <v/>
      </c>
      <c r="I13" s="71" t="str">
        <f>IF(B13="","",IF(VLOOKUP(B13&amp;E13&amp;F13,[1]Kredietbeheerders!$A:$B,2,FALSE)=10,"J","N"))</f>
        <v/>
      </c>
      <c r="J13" s="100"/>
      <c r="K13" s="84"/>
      <c r="L13" s="61"/>
      <c r="M13" s="61"/>
      <c r="N13" s="61"/>
      <c r="O13" s="61"/>
      <c r="P13" s="61"/>
      <c r="Q13" s="64"/>
      <c r="R13" s="64"/>
      <c r="S13" s="64"/>
      <c r="T13" s="64"/>
      <c r="U13" s="64"/>
      <c r="V13" s="62"/>
      <c r="W13" s="69" t="str">
        <f>IF(ISERROR(VLOOKUP(V13,[1]Taken!$A:$B,2,FALSE)),"",VLOOKUP(V13,[1]Taken!$A:$B,2,FALSE))</f>
        <v/>
      </c>
      <c r="X13" s="62"/>
      <c r="Y13" s="68" t="str">
        <f>IF(ISERROR(VLOOKUP(B13,[1]Grootboeknummer!$A:$V,22,FALSE)),"",VLOOKUP(B13,[1]Grootboeknummer!$A:$V,22,FALSE))</f>
        <v/>
      </c>
      <c r="Z13" s="68" t="str">
        <f>IF(ISERROR(VLOOKUP(B13,[1]Grootboeknummer!$A:$W,23,FALSE)),"",VLOOKUP(B13,[1]Grootboeknummer!$A:$W,23,FALSE))</f>
        <v/>
      </c>
      <c r="AA13" s="68" t="str">
        <f>IF(ISERROR(VLOOKUP(B13,[1]Programma!$A:$C,3,FALSE)),"",VLOOKUP(B13,[1]Programma!$A:$C,3,FALSE))</f>
        <v/>
      </c>
      <c r="AB13" s="71" t="str">
        <f>IF(B13="","",VLOOKUP(B13&amp;E13&amp;F13,[1]Kredietbeheerders!$A:$E,4,FALSE))</f>
        <v/>
      </c>
      <c r="AC13" s="75" t="str">
        <f>IF(B13="","",VLOOKUP(B13&amp;E13&amp;F13,[1]Kredietbeheerders!$A:$E,5,FALSE))</f>
        <v/>
      </c>
    </row>
    <row r="14" spans="2:29" s="6" customFormat="1" ht="11.5" hidden="1" x14ac:dyDescent="0.25">
      <c r="B14" s="113"/>
      <c r="C14" s="117" t="s">
        <v>153</v>
      </c>
      <c r="D14" s="68"/>
      <c r="E14" s="113"/>
      <c r="F14" s="114"/>
      <c r="G14" s="83"/>
      <c r="H14" s="83"/>
      <c r="I14" s="45"/>
      <c r="J14" s="115"/>
      <c r="K14" s="116"/>
      <c r="L14" s="61"/>
      <c r="M14" s="61"/>
      <c r="N14" s="61"/>
      <c r="O14" s="61"/>
      <c r="P14" s="61"/>
      <c r="Q14" s="64"/>
      <c r="R14" s="64"/>
      <c r="S14" s="64"/>
      <c r="T14" s="64"/>
      <c r="U14" s="64"/>
      <c r="V14" s="113"/>
      <c r="W14" s="68"/>
      <c r="X14" s="113"/>
      <c r="Y14" s="68"/>
      <c r="Z14" s="68"/>
      <c r="AA14" s="68"/>
      <c r="AB14" s="45"/>
      <c r="AC14" s="76"/>
    </row>
    <row r="15" spans="2:29" s="6" customFormat="1" ht="11.5" x14ac:dyDescent="0.25">
      <c r="B15" s="63">
        <v>62101</v>
      </c>
      <c r="C15" s="68" t="str">
        <f>IF(D15=1,"GEBLOKKEERD NUMMER",IF(ISERROR(VLOOKUP(B15,[1]Grootboeknummer!$A:$B,2,FALSE)),"",VLOOKUP(B15,[1]Grootboeknummer!$A:$B,2,FALSE)))</f>
        <v>BBK Verkeer en vervoer - wegbeheer</v>
      </c>
      <c r="D15" s="68">
        <f>IF(ISERROR(VLOOKUP(B15,[1]Grootboeknummer!$A:$B,2,FALSE)),"",VLOOKUP(B15,[1]Grootboeknummer!$A:$F,6,FALSE))</f>
        <v>0</v>
      </c>
      <c r="E15" s="63">
        <v>72221</v>
      </c>
      <c r="F15" s="80" t="s">
        <v>151</v>
      </c>
      <c r="G15" s="83" t="str">
        <f>IF(H15=1,"GEBLOKKEERD NUMMER",IF(E15="","",VLOOKUP(E15&amp;F15,[1]Kostensoort!$A:$F,4,FALSE)))</f>
        <v>Storting voorziening egal. wegbeheer deklagen</v>
      </c>
      <c r="H15" s="83">
        <f>IF(E15="","",VLOOKUP(E15&amp;F15,[1]Kostensoort!$A:$G,7,FALSE))</f>
        <v>0</v>
      </c>
      <c r="I15" s="45" t="str">
        <f>IF(B15="","",IF(VLOOKUP(B15&amp;E15&amp;F15,[1]Kredietbeheerders!$A:$B,2,FALSE)=10,"J","N"))</f>
        <v>J</v>
      </c>
      <c r="J15" s="63" t="s">
        <v>156</v>
      </c>
      <c r="K15" s="73"/>
      <c r="L15" s="61">
        <v>-442622</v>
      </c>
      <c r="M15" s="61">
        <v>-442622</v>
      </c>
      <c r="N15" s="61">
        <v>-442622</v>
      </c>
      <c r="O15" s="61">
        <v>-442622</v>
      </c>
      <c r="P15" s="61">
        <v>-442622</v>
      </c>
      <c r="Q15" s="64"/>
      <c r="R15" s="64"/>
      <c r="S15" s="64"/>
      <c r="T15" s="64"/>
      <c r="U15" s="64"/>
      <c r="V15" s="63"/>
      <c r="W15" s="68" t="str">
        <f>IF(ISERROR(VLOOKUP(V15,[1]Taken!$A:$B,2,FALSE)),"",VLOOKUP(V15,[1]Taken!$A:$B,2,FALSE))</f>
        <v/>
      </c>
      <c r="X15" s="63" t="s">
        <v>54</v>
      </c>
      <c r="Y15" s="68" t="str">
        <f>IF(ISERROR(VLOOKUP(B15,[1]Grootboeknummer!$A:$V,22,FALSE)),"",VLOOKUP(B15,[1]Grootboeknummer!$A:$V,22,FALSE))</f>
        <v>2.1</v>
      </c>
      <c r="Z15" s="68" t="str">
        <f>IF(ISERROR(VLOOKUP(B15,[1]Grootboeknummer!$A:$W,23,FALSE)),"",VLOOKUP(B15,[1]Grootboeknummer!$A:$W,23,FALSE))</f>
        <v>Verkeer en vervoer</v>
      </c>
      <c r="AA15" s="68" t="str">
        <f>IF(ISERROR(VLOOKUP(B15,[1]Programma!$A:$C,3,FALSE)),"",VLOOKUP(B15,[1]Programma!$A:$C,3,FALSE))</f>
        <v>2 Leefomgeving (1)</v>
      </c>
      <c r="AB15" s="45">
        <f>IF(B15="","",VLOOKUP(B15&amp;E15&amp;F15,[1]Kredietbeheerders!$A:$E,4,FALSE))</f>
        <v>10203</v>
      </c>
      <c r="AC15" s="76" t="str">
        <f>IF(B15="","",VLOOKUP(B15&amp;E15&amp;F15,[1]Kredietbeheerders!$A:$E,5,FALSE))</f>
        <v>Jeanet Meesen Financieel beheer</v>
      </c>
    </row>
    <row r="16" spans="2:29" s="6" customFormat="1" ht="11.5" x14ac:dyDescent="0.25">
      <c r="B16" s="63">
        <v>99221</v>
      </c>
      <c r="C16" s="68" t="str">
        <f>IF(D16=1,"GEBLOKKEERD NUMMER",IF(ISERROR(VLOOKUP(B16,[1]Grootboeknummer!$A:$B,2,FALSE)),"",VLOOKUP(B16,[1]Grootboeknummer!$A:$B,2,FALSE)))</f>
        <v>Voorziening egalisatie wegbeheer deklagen</v>
      </c>
      <c r="D16" s="68">
        <f>IF(ISERROR(VLOOKUP(B16,[1]Grootboeknummer!$A:$B,2,FALSE)),"",VLOOKUP(B16,[1]Grootboeknummer!$A:$F,6,FALSE))</f>
        <v>0</v>
      </c>
      <c r="E16" s="63">
        <v>72221</v>
      </c>
      <c r="F16" s="80" t="s">
        <v>152</v>
      </c>
      <c r="G16" s="83" t="str">
        <f>IF(H16=1,"GEBLOKKEERD NUMMER",IF(E16="","",VLOOKUP(E16&amp;F16,[1]Kostensoort!$A:$F,4,FALSE)))</f>
        <v>Onttrekking voorziening egal. wegbeheer deklagen</v>
      </c>
      <c r="H16" s="83">
        <f>IF(E16="","",VLOOKUP(E16&amp;F16,[1]Kostensoort!$A:$G,7,FALSE))</f>
        <v>0</v>
      </c>
      <c r="I16" s="45" t="str">
        <f>IF(B16="","",IF(VLOOKUP(B16&amp;E16&amp;F16,[1]Kredietbeheerders!$A:$B,2,FALSE)=10,"J","N"))</f>
        <v>J</v>
      </c>
      <c r="J16" s="63" t="s">
        <v>156</v>
      </c>
      <c r="K16" s="73"/>
      <c r="L16" s="61"/>
      <c r="M16" s="61"/>
      <c r="N16" s="61"/>
      <c r="O16" s="61"/>
      <c r="P16" s="61"/>
      <c r="Q16" s="64">
        <v>-442622</v>
      </c>
      <c r="R16" s="64">
        <v>-442622</v>
      </c>
      <c r="S16" s="64">
        <v>-442622</v>
      </c>
      <c r="T16" s="64">
        <v>-442622</v>
      </c>
      <c r="U16" s="64">
        <v>-442622</v>
      </c>
      <c r="V16" s="63"/>
      <c r="W16" s="68" t="str">
        <f>IF(ISERROR(VLOOKUP(V16,[1]Taken!$A:$B,2,FALSE)),"",VLOOKUP(V16,[1]Taken!$A:$B,2,FALSE))</f>
        <v/>
      </c>
      <c r="X16" s="63"/>
      <c r="Y16" s="68" t="str">
        <f>IF(ISERROR(VLOOKUP(B16,[1]Grootboeknummer!$A:$V,22,FALSE)),"",VLOOKUP(B16,[1]Grootboeknummer!$A:$V,22,FALSE))</f>
        <v>P12</v>
      </c>
      <c r="Z16" s="68" t="str">
        <f>IF(ISERROR(VLOOKUP(B16,[1]Grootboeknummer!$A:$W,23,FALSE)),"",VLOOKUP(B16,[1]Grootboeknummer!$A:$W,23,FALSE))</f>
        <v>Voorzieningen</v>
      </c>
      <c r="AA16" s="68" t="str">
        <f>IF(ISERROR(VLOOKUP(B16,[1]Programma!$A:$C,3,FALSE)),"",VLOOKUP(B16,[1]Programma!$A:$C,3,FALSE))</f>
        <v/>
      </c>
      <c r="AB16" s="45">
        <f>IF(B16="","",VLOOKUP(B16&amp;E16&amp;F16,[1]Kredietbeheerders!$A:$E,4,FALSE))</f>
        <v>10203</v>
      </c>
      <c r="AC16" s="76" t="str">
        <f>IF(B16="","",VLOOKUP(B16&amp;E16&amp;F16,[1]Kredietbeheerders!$A:$E,5,FALSE))</f>
        <v>Jeanet Meesen Financieel beheer</v>
      </c>
    </row>
    <row r="17" spans="2:29" s="6" customFormat="1" ht="11.5" x14ac:dyDescent="0.25">
      <c r="B17" s="63">
        <v>62101</v>
      </c>
      <c r="C17" s="68" t="str">
        <f>IF(D17=1,"GEBLOKKEERD NUMMER",IF(ISERROR(VLOOKUP(B17,[1]Grootboeknummer!$A:$B,2,FALSE)),"",VLOOKUP(B17,[1]Grootboeknummer!$A:$B,2,FALSE)))</f>
        <v>BBK Verkeer en vervoer - wegbeheer</v>
      </c>
      <c r="D17" s="68">
        <f>IF(ISERROR(VLOOKUP(B17,[1]Grootboeknummer!$A:$B,2,FALSE)),"",VLOOKUP(B17,[1]Grootboeknummer!$A:$F,6,FALSE))</f>
        <v>0</v>
      </c>
      <c r="E17" s="63">
        <v>72222</v>
      </c>
      <c r="F17" s="80" t="s">
        <v>151</v>
      </c>
      <c r="G17" s="83" t="str">
        <f>IF(H17=1,"GEBLOKKEERD NUMMER",IF(E17="","",VLOOKUP(E17&amp;F17,[1]Kostensoort!$A:$F,4,FALSE)))</f>
        <v>Storting voorziening egal. wegbeheer elementen</v>
      </c>
      <c r="H17" s="83">
        <f>IF(E17="","",VLOOKUP(E17&amp;F17,[1]Kostensoort!$A:$G,7,FALSE))</f>
        <v>0</v>
      </c>
      <c r="I17" s="45" t="str">
        <f>IF(B17="","",IF(VLOOKUP(B17&amp;E17&amp;F17,[1]Kredietbeheerders!$A:$B,2,FALSE)=10,"J","N"))</f>
        <v>J</v>
      </c>
      <c r="J17" s="63" t="s">
        <v>156</v>
      </c>
      <c r="K17" s="73"/>
      <c r="L17" s="61">
        <v>-57561</v>
      </c>
      <c r="M17" s="61">
        <v>-57561</v>
      </c>
      <c r="N17" s="61">
        <v>-57561</v>
      </c>
      <c r="O17" s="61">
        <v>-57561</v>
      </c>
      <c r="P17" s="61">
        <v>-57561</v>
      </c>
      <c r="Q17" s="64"/>
      <c r="R17" s="64"/>
      <c r="S17" s="64"/>
      <c r="T17" s="64"/>
      <c r="U17" s="64"/>
      <c r="V17" s="63"/>
      <c r="W17" s="68" t="str">
        <f>IF(ISERROR(VLOOKUP(V17,[1]Taken!$A:$B,2,FALSE)),"",VLOOKUP(V17,[1]Taken!$A:$B,2,FALSE))</f>
        <v/>
      </c>
      <c r="X17" s="63"/>
      <c r="Y17" s="68" t="str">
        <f>IF(ISERROR(VLOOKUP(B17,[1]Grootboeknummer!$A:$V,22,FALSE)),"",VLOOKUP(B17,[1]Grootboeknummer!$A:$V,22,FALSE))</f>
        <v>2.1</v>
      </c>
      <c r="Z17" s="68" t="str">
        <f>IF(ISERROR(VLOOKUP(B17,[1]Grootboeknummer!$A:$W,23,FALSE)),"",VLOOKUP(B17,[1]Grootboeknummer!$A:$W,23,FALSE))</f>
        <v>Verkeer en vervoer</v>
      </c>
      <c r="AA17" s="68" t="str">
        <f>IF(ISERROR(VLOOKUP(B17,[1]Programma!$A:$C,3,FALSE)),"",VLOOKUP(B17,[1]Programma!$A:$C,3,FALSE))</f>
        <v>2 Leefomgeving (1)</v>
      </c>
      <c r="AB17" s="45">
        <f>IF(B17="","",VLOOKUP(B17&amp;E17&amp;F17,[1]Kredietbeheerders!$A:$E,4,FALSE))</f>
        <v>10203</v>
      </c>
      <c r="AC17" s="76" t="str">
        <f>IF(B17="","",VLOOKUP(B17&amp;E17&amp;F17,[1]Kredietbeheerders!$A:$E,5,FALSE))</f>
        <v>Jeanet Meesen Financieel beheer</v>
      </c>
    </row>
    <row r="18" spans="2:29" s="6" customFormat="1" ht="11.5" x14ac:dyDescent="0.25">
      <c r="B18" s="63">
        <v>99222</v>
      </c>
      <c r="C18" s="68" t="str">
        <f>IF(D18=1,"GEBLOKKEERD NUMMER",IF(ISERROR(VLOOKUP(B18,[1]Grootboeknummer!$A:$B,2,FALSE)),"",VLOOKUP(B18,[1]Grootboeknummer!$A:$B,2,FALSE)))</f>
        <v>Voorziening egalisatie wegbeheer elementen</v>
      </c>
      <c r="D18" s="68">
        <f>IF(ISERROR(VLOOKUP(B18,[1]Grootboeknummer!$A:$B,2,FALSE)),"",VLOOKUP(B18,[1]Grootboeknummer!$A:$F,6,FALSE))</f>
        <v>0</v>
      </c>
      <c r="E18" s="63">
        <v>72222</v>
      </c>
      <c r="F18" s="80" t="s">
        <v>152</v>
      </c>
      <c r="G18" s="68" t="str">
        <f>IF(H18=1,"GEBLOKKEERD NUMMER",IF(E18="","",VLOOKUP(E18&amp;F18,[1]Kostensoort!$A:$F,4,FALSE)))</f>
        <v>Onttrekking voorziening egal. wegbeheer elementen</v>
      </c>
      <c r="H18" s="68">
        <f>IF(E18="","",VLOOKUP(E18&amp;F18,[1]Kostensoort!$A:$G,7,FALSE))</f>
        <v>0</v>
      </c>
      <c r="I18" s="72" t="str">
        <f>IF(B18="","",IF(VLOOKUP(B18&amp;E18&amp;F18,[1]Kredietbeheerders!$A:$B,2,FALSE)=10,"J","N"))</f>
        <v>J</v>
      </c>
      <c r="J18" s="63" t="s">
        <v>156</v>
      </c>
      <c r="K18" s="73"/>
      <c r="L18" s="61"/>
      <c r="M18" s="61"/>
      <c r="N18" s="61"/>
      <c r="O18" s="61"/>
      <c r="P18" s="61"/>
      <c r="Q18" s="64">
        <v>-57561</v>
      </c>
      <c r="R18" s="64">
        <v>-57561</v>
      </c>
      <c r="S18" s="64">
        <v>-57561</v>
      </c>
      <c r="T18" s="64">
        <v>-57561</v>
      </c>
      <c r="U18" s="64">
        <v>-57561</v>
      </c>
      <c r="V18" s="63"/>
      <c r="W18" s="68" t="str">
        <f>IF(ISERROR(VLOOKUP(V18,[1]Taken!$A:$B,2,FALSE)),"",VLOOKUP(V18,[1]Taken!$A:$B,2,FALSE))</f>
        <v/>
      </c>
      <c r="X18" s="63"/>
      <c r="Y18" s="68" t="str">
        <f>IF(ISERROR(VLOOKUP(B18,[1]Grootboeknummer!$A:$V,22,FALSE)),"",VLOOKUP(B18,[1]Grootboeknummer!$A:$V,22,FALSE))</f>
        <v>P12</v>
      </c>
      <c r="Z18" s="68" t="str">
        <f>IF(ISERROR(VLOOKUP(B18,[1]Grootboeknummer!$A:$W,23,FALSE)),"",VLOOKUP(B18,[1]Grootboeknummer!$A:$W,23,FALSE))</f>
        <v>Voorzieningen</v>
      </c>
      <c r="AA18" s="68" t="str">
        <f>IF(ISERROR(VLOOKUP(B18,[1]Programma!$A:$C,3,FALSE)),"",VLOOKUP(B18,[1]Programma!$A:$C,3,FALSE))</f>
        <v/>
      </c>
      <c r="AB18" s="45">
        <f>IF(B18="","",VLOOKUP(B18&amp;E18&amp;F18,[1]Kredietbeheerders!$A:$E,4,FALSE))</f>
        <v>10203</v>
      </c>
      <c r="AC18" s="76" t="str">
        <f>IF(B18="","",VLOOKUP(B18&amp;E18&amp;F18,[1]Kredietbeheerders!$A:$E,5,FALSE))</f>
        <v>Jeanet Meesen Financieel beheer</v>
      </c>
    </row>
    <row r="19" spans="2:29" s="6" customFormat="1" ht="11.5" x14ac:dyDescent="0.25">
      <c r="B19" s="63">
        <v>65701</v>
      </c>
      <c r="C19" s="68" t="str">
        <f>IF(D19=1,"GEBLOKKEERD NUMMER",IF(ISERROR(VLOOKUP(B19,[1]Grootboeknummer!$A:$B,2,FALSE)),"",VLOOKUP(B19,[1]Grootboeknummer!$A:$B,2,FALSE)))</f>
        <v>BBK Openbaar groen</v>
      </c>
      <c r="D19" s="68">
        <f>IF(ISERROR(VLOOKUP(B19,[1]Grootboeknummer!$A:$B,2,FALSE)),"",VLOOKUP(B19,[1]Grootboeknummer!$A:$F,6,FALSE))</f>
        <v>0</v>
      </c>
      <c r="E19" s="63">
        <v>72223</v>
      </c>
      <c r="F19" s="80" t="s">
        <v>151</v>
      </c>
      <c r="G19" s="68" t="str">
        <f>IF(H19=1,"GEBLOKKEERD NUMMER",IF(E19="","",VLOOKUP(E19&amp;F19,[1]Kostensoort!$A:$F,4,FALSE)))</f>
        <v>Storting voorziening egalisatie waterbeheer</v>
      </c>
      <c r="H19" s="68">
        <f>IF(E19="","",VLOOKUP(E19&amp;F19,[1]Kostensoort!$A:$G,7,FALSE))</f>
        <v>0</v>
      </c>
      <c r="I19" s="72" t="str">
        <f>IF(B19="","",IF(VLOOKUP(B19&amp;E19&amp;F19,[1]Kredietbeheerders!$A:$B,2,FALSE)=10,"J","N"))</f>
        <v>J</v>
      </c>
      <c r="J19" s="63" t="s">
        <v>156</v>
      </c>
      <c r="K19" s="73"/>
      <c r="L19" s="61">
        <v>-84105</v>
      </c>
      <c r="M19" s="61">
        <v>-84105</v>
      </c>
      <c r="N19" s="61">
        <v>-84105</v>
      </c>
      <c r="O19" s="61">
        <v>-84105</v>
      </c>
      <c r="P19" s="61">
        <v>-84105</v>
      </c>
      <c r="Q19" s="64"/>
      <c r="R19" s="64"/>
      <c r="S19" s="64"/>
      <c r="T19" s="64"/>
      <c r="U19" s="64"/>
      <c r="V19" s="63"/>
      <c r="W19" s="68" t="str">
        <f>IF(ISERROR(VLOOKUP(V19,[1]Taken!$A:$B,2,FALSE)),"",VLOOKUP(V19,[1]Taken!$A:$B,2,FALSE))</f>
        <v/>
      </c>
      <c r="X19" s="63"/>
      <c r="Y19" s="68" t="str">
        <f>IF(ISERROR(VLOOKUP(B19,[1]Grootboeknummer!$A:$V,22,FALSE)),"",VLOOKUP(B19,[1]Grootboeknummer!$A:$V,22,FALSE))</f>
        <v>5.7</v>
      </c>
      <c r="Z19" s="68" t="str">
        <f>IF(ISERROR(VLOOKUP(B19,[1]Grootboeknummer!$A:$W,23,FALSE)),"",VLOOKUP(B19,[1]Grootboeknummer!$A:$W,23,FALSE))</f>
        <v>Openbaar groen en (openlucht) recreatie</v>
      </c>
      <c r="AA19" s="68" t="str">
        <f>IF(ISERROR(VLOOKUP(B19,[1]Programma!$A:$C,3,FALSE)),"",VLOOKUP(B19,[1]Programma!$A:$C,3,FALSE))</f>
        <v>2 Leefomgeving (1)</v>
      </c>
      <c r="AB19" s="45">
        <f>IF(B19="","",VLOOKUP(B19&amp;E19&amp;F19,[1]Kredietbeheerders!$A:$E,4,FALSE))</f>
        <v>10203</v>
      </c>
      <c r="AC19" s="76" t="str">
        <f>IF(B19="","",VLOOKUP(B19&amp;E19&amp;F19,[1]Kredietbeheerders!$A:$E,5,FALSE))</f>
        <v>Jeanet Meesen Financieel beheer</v>
      </c>
    </row>
    <row r="20" spans="2:29" s="6" customFormat="1" ht="11.5" x14ac:dyDescent="0.25">
      <c r="B20" s="63">
        <v>99223</v>
      </c>
      <c r="C20" s="68" t="str">
        <f>IF(D20=1,"GEBLOKKEERD NUMMER",IF(ISERROR(VLOOKUP(B20,[1]Grootboeknummer!$A:$B,2,FALSE)),"",VLOOKUP(B20,[1]Grootboeknummer!$A:$B,2,FALSE)))</f>
        <v>Voorziening egalisatie waterbeheer</v>
      </c>
      <c r="D20" s="68">
        <f>IF(ISERROR(VLOOKUP(B20,[1]Grootboeknummer!$A:$B,2,FALSE)),"",VLOOKUP(B20,[1]Grootboeknummer!$A:$F,6,FALSE))</f>
        <v>0</v>
      </c>
      <c r="E20" s="63">
        <v>72223</v>
      </c>
      <c r="F20" s="80" t="s">
        <v>152</v>
      </c>
      <c r="G20" s="68" t="str">
        <f>IF(H20=1,"GEBLOKKEERD NUMMER",IF(E20="","",VLOOKUP(E20&amp;F20,[1]Kostensoort!$A:$F,4,FALSE)))</f>
        <v>Onttrekking voorziening egalisatie waterbeheer</v>
      </c>
      <c r="H20" s="68">
        <f>IF(E20="","",VLOOKUP(E20&amp;F20,[1]Kostensoort!$A:$G,7,FALSE))</f>
        <v>0</v>
      </c>
      <c r="I20" s="72" t="str">
        <f>IF(B20="","",IF(VLOOKUP(B20&amp;E20&amp;F20,[1]Kredietbeheerders!$A:$B,2,FALSE)=10,"J","N"))</f>
        <v>J</v>
      </c>
      <c r="J20" s="63" t="s">
        <v>156</v>
      </c>
      <c r="K20" s="73"/>
      <c r="L20" s="61"/>
      <c r="M20" s="61"/>
      <c r="N20" s="61"/>
      <c r="O20" s="61"/>
      <c r="P20" s="61"/>
      <c r="Q20" s="64">
        <v>-84105</v>
      </c>
      <c r="R20" s="64">
        <v>-84105</v>
      </c>
      <c r="S20" s="64">
        <v>-84105</v>
      </c>
      <c r="T20" s="64">
        <v>-84105</v>
      </c>
      <c r="U20" s="64">
        <v>-84105</v>
      </c>
      <c r="V20" s="63"/>
      <c r="W20" s="68" t="str">
        <f>IF(ISERROR(VLOOKUP(V20,[1]Taken!$A:$B,2,FALSE)),"",VLOOKUP(V20,[1]Taken!$A:$B,2,FALSE))</f>
        <v/>
      </c>
      <c r="X20" s="63"/>
      <c r="Y20" s="68" t="str">
        <f>IF(ISERROR(VLOOKUP(B20,[1]Grootboeknummer!$A:$V,22,FALSE)),"",VLOOKUP(B20,[1]Grootboeknummer!$A:$V,22,FALSE))</f>
        <v>P12</v>
      </c>
      <c r="Z20" s="68" t="str">
        <f>IF(ISERROR(VLOOKUP(B20,[1]Grootboeknummer!$A:$W,23,FALSE)),"",VLOOKUP(B20,[1]Grootboeknummer!$A:$W,23,FALSE))</f>
        <v>Voorzieningen</v>
      </c>
      <c r="AA20" s="68" t="str">
        <f>IF(ISERROR(VLOOKUP(B20,[1]Programma!$A:$C,3,FALSE)),"",VLOOKUP(B20,[1]Programma!$A:$C,3,FALSE))</f>
        <v/>
      </c>
      <c r="AB20" s="45">
        <f>IF(B20="","",VLOOKUP(B20&amp;E20&amp;F20,[1]Kredietbeheerders!$A:$E,4,FALSE))</f>
        <v>10203</v>
      </c>
      <c r="AC20" s="76" t="str">
        <f>IF(B20="","",VLOOKUP(B20&amp;E20&amp;F20,[1]Kredietbeheerders!$A:$E,5,FALSE))</f>
        <v>Jeanet Meesen Financieel beheer</v>
      </c>
    </row>
    <row r="21" spans="2:29" s="6" customFormat="1" ht="11.5" x14ac:dyDescent="0.25">
      <c r="B21" s="63">
        <v>60401</v>
      </c>
      <c r="C21" s="68" t="str">
        <f>IF(D21=1,"GEBLOKKEERD NUMMER",IF(ISERROR(VLOOKUP(B21,[1]Grootboeknummer!$A:$B,2,FALSE)),"",VLOOKUP(B21,[1]Grootboeknummer!$A:$B,2,FALSE)))</f>
        <v>BBK Overhead</v>
      </c>
      <c r="D21" s="68">
        <f>IF(ISERROR(VLOOKUP(B21,[1]Grootboeknummer!$A:$B,2,FALSE)),"",VLOOKUP(B21,[1]Grootboeknummer!$A:$F,6,FALSE))</f>
        <v>0</v>
      </c>
      <c r="E21" s="63">
        <v>72224</v>
      </c>
      <c r="F21" s="80" t="s">
        <v>151</v>
      </c>
      <c r="G21" s="68" t="str">
        <f>IF(H21=1,"GEBLOKKEERD NUMMER",IF(E21="","",VLOOKUP(E21&amp;F21,[1]Kostensoort!$A:$F,4,FALSE)))</f>
        <v>Storting voorziening egalisatie gebouwenbeheer</v>
      </c>
      <c r="H21" s="68">
        <f>IF(E21="","",VLOOKUP(E21&amp;F21,[1]Kostensoort!$A:$G,7,FALSE))</f>
        <v>0</v>
      </c>
      <c r="I21" s="72" t="str">
        <f>IF(B21="","",IF(VLOOKUP(B21&amp;E21&amp;F21,[1]Kredietbeheerders!$A:$B,2,FALSE)=10,"J","N"))</f>
        <v>J</v>
      </c>
      <c r="J21" s="63" t="s">
        <v>156</v>
      </c>
      <c r="K21" s="73"/>
      <c r="L21" s="61">
        <v>168950</v>
      </c>
      <c r="M21" s="61">
        <v>168950</v>
      </c>
      <c r="N21" s="61">
        <v>168950</v>
      </c>
      <c r="O21" s="61">
        <v>168950</v>
      </c>
      <c r="P21" s="61">
        <v>168950</v>
      </c>
      <c r="Q21" s="64"/>
      <c r="R21" s="64"/>
      <c r="S21" s="64"/>
      <c r="T21" s="64"/>
      <c r="U21" s="64"/>
      <c r="V21" s="63"/>
      <c r="W21" s="68" t="str">
        <f>IF(ISERROR(VLOOKUP(V21,[1]Taken!$A:$B,2,FALSE)),"",VLOOKUP(V21,[1]Taken!$A:$B,2,FALSE))</f>
        <v/>
      </c>
      <c r="X21" s="63"/>
      <c r="Y21" s="68" t="str">
        <f>IF(ISERROR(VLOOKUP(B21,[1]Grootboeknummer!$A:$V,22,FALSE)),"",VLOOKUP(B21,[1]Grootboeknummer!$A:$V,22,FALSE))</f>
        <v>0.4</v>
      </c>
      <c r="Z21" s="68" t="str">
        <f>IF(ISERROR(VLOOKUP(B21,[1]Grootboeknummer!$A:$W,23,FALSE)),"",VLOOKUP(B21,[1]Grootboeknummer!$A:$W,23,FALSE))</f>
        <v>Overhead</v>
      </c>
      <c r="AA21" s="68" t="str">
        <f>IF(ISERROR(VLOOKUP(B21,[1]Programma!$A:$C,3,FALSE)),"",VLOOKUP(B21,[1]Programma!$A:$C,3,FALSE))</f>
        <v>5 Overhead (1)</v>
      </c>
      <c r="AB21" s="45">
        <f>IF(B21="","",VLOOKUP(B21&amp;E21&amp;F21,[1]Kredietbeheerders!$A:$E,4,FALSE))</f>
        <v>10203</v>
      </c>
      <c r="AC21" s="76" t="str">
        <f>IF(B21="","",VLOOKUP(B21&amp;E21&amp;F21,[1]Kredietbeheerders!$A:$E,5,FALSE))</f>
        <v>Jeanet Meesen Financieel beheer</v>
      </c>
    </row>
    <row r="22" spans="2:29" s="6" customFormat="1" ht="11.5" x14ac:dyDescent="0.25">
      <c r="B22" s="63">
        <v>99224</v>
      </c>
      <c r="C22" s="68" t="str">
        <f>IF(D22=1,"GEBLOKKEERD NUMMER",IF(ISERROR(VLOOKUP(B22,[1]Grootboeknummer!$A:$B,2,FALSE)),"",VLOOKUP(B22,[1]Grootboeknummer!$A:$B,2,FALSE)))</f>
        <v>Voorziening egalisatie gebouwenbeheer</v>
      </c>
      <c r="D22" s="68">
        <f>IF(ISERROR(VLOOKUP(B22,[1]Grootboeknummer!$A:$B,2,FALSE)),"",VLOOKUP(B22,[1]Grootboeknummer!$A:$F,6,FALSE))</f>
        <v>0</v>
      </c>
      <c r="E22" s="63">
        <v>72224</v>
      </c>
      <c r="F22" s="80" t="s">
        <v>152</v>
      </c>
      <c r="G22" s="68" t="str">
        <f>IF(H22=1,"GEBLOKKEERD NUMMER",IF(E22="","",VLOOKUP(E22&amp;F22,[1]Kostensoort!$A:$F,4,FALSE)))</f>
        <v>Onttrekking voorziening egalisatie gebouwenbeheer</v>
      </c>
      <c r="H22" s="68">
        <f>IF(E22="","",VLOOKUP(E22&amp;F22,[1]Kostensoort!$A:$G,7,FALSE))</f>
        <v>0</v>
      </c>
      <c r="I22" s="72" t="str">
        <f>IF(B22="","",IF(VLOOKUP(B22&amp;E22&amp;F22,[1]Kredietbeheerders!$A:$B,2,FALSE)=10,"J","N"))</f>
        <v>J</v>
      </c>
      <c r="J22" s="63" t="s">
        <v>156</v>
      </c>
      <c r="K22" s="73"/>
      <c r="L22" s="61"/>
      <c r="M22" s="61"/>
      <c r="N22" s="61"/>
      <c r="O22" s="61"/>
      <c r="P22" s="61"/>
      <c r="Q22" s="64">
        <v>168950</v>
      </c>
      <c r="R22" s="64">
        <v>168950</v>
      </c>
      <c r="S22" s="64">
        <v>168950</v>
      </c>
      <c r="T22" s="64">
        <v>168950</v>
      </c>
      <c r="U22" s="64">
        <v>168950</v>
      </c>
      <c r="V22" s="63"/>
      <c r="W22" s="68" t="str">
        <f>IF(ISERROR(VLOOKUP(V22,[1]Taken!$A:$B,2,FALSE)),"",VLOOKUP(V22,[1]Taken!$A:$B,2,FALSE))</f>
        <v/>
      </c>
      <c r="X22" s="63"/>
      <c r="Y22" s="68" t="str">
        <f>IF(ISERROR(VLOOKUP(B22,[1]Grootboeknummer!$A:$V,22,FALSE)),"",VLOOKUP(B22,[1]Grootboeknummer!$A:$V,22,FALSE))</f>
        <v>P12</v>
      </c>
      <c r="Z22" s="68" t="str">
        <f>IF(ISERROR(VLOOKUP(B22,[1]Grootboeknummer!$A:$W,23,FALSE)),"",VLOOKUP(B22,[1]Grootboeknummer!$A:$W,23,FALSE))</f>
        <v>Voorzieningen</v>
      </c>
      <c r="AA22" s="68" t="str">
        <f>IF(ISERROR(VLOOKUP(B22,[1]Programma!$A:$C,3,FALSE)),"",VLOOKUP(B22,[1]Programma!$A:$C,3,FALSE))</f>
        <v/>
      </c>
      <c r="AB22" s="45">
        <f>IF(B22="","",VLOOKUP(B22&amp;E22&amp;F22,[1]Kredietbeheerders!$A:$E,4,FALSE))</f>
        <v>10203</v>
      </c>
      <c r="AC22" s="76" t="str">
        <f>IF(B22="","",VLOOKUP(B22&amp;E22&amp;F22,[1]Kredietbeheerders!$A:$E,5,FALSE))</f>
        <v>Jeanet Meesen Financieel beheer</v>
      </c>
    </row>
    <row r="23" spans="2:29" s="6" customFormat="1" ht="11.5" x14ac:dyDescent="0.25">
      <c r="B23" s="63">
        <v>65201</v>
      </c>
      <c r="C23" s="68" t="str">
        <f>IF(D23=1,"GEBLOKKEERD NUMMER",IF(ISERROR(VLOOKUP(B23,[1]Grootboeknummer!$A:$B,2,FALSE)),"",VLOOKUP(B23,[1]Grootboeknummer!$A:$B,2,FALSE)))</f>
        <v>BBK Sportaccommodaties</v>
      </c>
      <c r="D23" s="68">
        <f>IF(ISERROR(VLOOKUP(B23,[1]Grootboeknummer!$A:$B,2,FALSE)),"",VLOOKUP(B23,[1]Grootboeknummer!$A:$F,6,FALSE))</f>
        <v>0</v>
      </c>
      <c r="E23" s="63">
        <v>72224</v>
      </c>
      <c r="F23" s="80" t="s">
        <v>151</v>
      </c>
      <c r="G23" s="68" t="str">
        <f>IF(H23=1,"GEBLOKKEERD NUMMER",IF(E23="","",VLOOKUP(E23&amp;F23,[1]Kostensoort!$A:$F,4,FALSE)))</f>
        <v>Storting voorziening egalisatie gebouwenbeheer</v>
      </c>
      <c r="H23" s="68">
        <f>IF(E23="","",VLOOKUP(E23&amp;F23,[1]Kostensoort!$A:$G,7,FALSE))</f>
        <v>0</v>
      </c>
      <c r="I23" s="72" t="str">
        <f>IF(B23="","",IF(VLOOKUP(B23&amp;E23&amp;F23,[1]Kredietbeheerders!$A:$B,2,FALSE)=10,"J","N"))</f>
        <v>J</v>
      </c>
      <c r="J23" s="63" t="s">
        <v>156</v>
      </c>
      <c r="K23" s="73"/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4"/>
      <c r="R23" s="64"/>
      <c r="S23" s="64"/>
      <c r="T23" s="64"/>
      <c r="U23" s="64"/>
      <c r="V23" s="63"/>
      <c r="W23" s="68" t="str">
        <f>IF(ISERROR(VLOOKUP(V23,[1]Taken!$A:$B,2,FALSE)),"",VLOOKUP(V23,[1]Taken!$A:$B,2,FALSE))</f>
        <v/>
      </c>
      <c r="X23" s="63"/>
      <c r="Y23" s="68" t="str">
        <f>IF(ISERROR(VLOOKUP(B23,[1]Grootboeknummer!$A:$V,22,FALSE)),"",VLOOKUP(B23,[1]Grootboeknummer!$A:$V,22,FALSE))</f>
        <v>5.2</v>
      </c>
      <c r="Z23" s="68" t="str">
        <f>IF(ISERROR(VLOOKUP(B23,[1]Grootboeknummer!$A:$W,23,FALSE)),"",VLOOKUP(B23,[1]Grootboeknummer!$A:$W,23,FALSE))</f>
        <v>Sportaccommodaties</v>
      </c>
      <c r="AA23" s="68" t="str">
        <f>IF(ISERROR(VLOOKUP(B23,[1]Programma!$A:$C,3,FALSE)),"",VLOOKUP(B23,[1]Programma!$A:$C,3,FALSE))</f>
        <v>2 Leefomgeving (1)</v>
      </c>
      <c r="AB23" s="45">
        <f>IF(B23="","",VLOOKUP(B23&amp;E23&amp;F23,[1]Kredietbeheerders!$A:$E,4,FALSE))</f>
        <v>10203</v>
      </c>
      <c r="AC23" s="76" t="str">
        <f>IF(B23="","",VLOOKUP(B23&amp;E23&amp;F23,[1]Kredietbeheerders!$A:$E,5,FALSE))</f>
        <v>Jeanet Meesen Financieel beheer</v>
      </c>
    </row>
    <row r="24" spans="2:29" s="6" customFormat="1" ht="11.5" x14ac:dyDescent="0.25">
      <c r="B24" s="63">
        <v>99224</v>
      </c>
      <c r="C24" s="68" t="str">
        <f>IF(D24=1,"GEBLOKKEERD NUMMER",IF(ISERROR(VLOOKUP(B24,[1]Grootboeknummer!$A:$B,2,FALSE)),"",VLOOKUP(B24,[1]Grootboeknummer!$A:$B,2,FALSE)))</f>
        <v>Voorziening egalisatie gebouwenbeheer</v>
      </c>
      <c r="D24" s="68">
        <f>IF(ISERROR(VLOOKUP(B24,[1]Grootboeknummer!$A:$B,2,FALSE)),"",VLOOKUP(B24,[1]Grootboeknummer!$A:$F,6,FALSE))</f>
        <v>0</v>
      </c>
      <c r="E24" s="63">
        <v>72224</v>
      </c>
      <c r="F24" s="80" t="s">
        <v>152</v>
      </c>
      <c r="G24" s="68" t="str">
        <f>IF(H24=1,"GEBLOKKEERD NUMMER",IF(E24="","",VLOOKUP(E24&amp;F24,[1]Kostensoort!$A:$F,4,FALSE)))</f>
        <v>Onttrekking voorziening egalisatie gebouwenbeheer</v>
      </c>
      <c r="H24" s="68">
        <f>IF(E24="","",VLOOKUP(E24&amp;F24,[1]Kostensoort!$A:$G,7,FALSE))</f>
        <v>0</v>
      </c>
      <c r="I24" s="72" t="str">
        <f>IF(B24="","",IF(VLOOKUP(B24&amp;E24&amp;F24,[1]Kredietbeheerders!$A:$B,2,FALSE)=10,"J","N"))</f>
        <v>J</v>
      </c>
      <c r="J24" s="63" t="s">
        <v>156</v>
      </c>
      <c r="K24" s="73"/>
      <c r="L24" s="61"/>
      <c r="M24" s="61"/>
      <c r="N24" s="61"/>
      <c r="O24" s="61"/>
      <c r="P24" s="61"/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3"/>
      <c r="W24" s="68" t="str">
        <f>IF(ISERROR(VLOOKUP(V24,[1]Taken!$A:$B,2,FALSE)),"",VLOOKUP(V24,[1]Taken!$A:$B,2,FALSE))</f>
        <v/>
      </c>
      <c r="X24" s="63"/>
      <c r="Y24" s="68" t="str">
        <f>IF(ISERROR(VLOOKUP(B24,[1]Grootboeknummer!$A:$V,22,FALSE)),"",VLOOKUP(B24,[1]Grootboeknummer!$A:$V,22,FALSE))</f>
        <v>P12</v>
      </c>
      <c r="Z24" s="68" t="str">
        <f>IF(ISERROR(VLOOKUP(B24,[1]Grootboeknummer!$A:$W,23,FALSE)),"",VLOOKUP(B24,[1]Grootboeknummer!$A:$W,23,FALSE))</f>
        <v>Voorzieningen</v>
      </c>
      <c r="AA24" s="68" t="str">
        <f>IF(ISERROR(VLOOKUP(B24,[1]Programma!$A:$C,3,FALSE)),"",VLOOKUP(B24,[1]Programma!$A:$C,3,FALSE))</f>
        <v/>
      </c>
      <c r="AB24" s="45">
        <f>IF(B24="","",VLOOKUP(B24&amp;E24&amp;F24,[1]Kredietbeheerders!$A:$E,4,FALSE))</f>
        <v>10203</v>
      </c>
      <c r="AC24" s="76" t="str">
        <f>IF(B24="","",VLOOKUP(B24&amp;E24&amp;F24,[1]Kredietbeheerders!$A:$E,5,FALSE))</f>
        <v>Jeanet Meesen Financieel beheer</v>
      </c>
    </row>
    <row r="25" spans="2:29" s="6" customFormat="1" ht="11.5" x14ac:dyDescent="0.25">
      <c r="B25" s="63">
        <v>65201</v>
      </c>
      <c r="C25" s="68" t="str">
        <f>IF(D25=1,"GEBLOKKEERD NUMMER",IF(ISERROR(VLOOKUP(B25,[1]Grootboeknummer!$A:$B,2,FALSE)),"",VLOOKUP(B25,[1]Grootboeknummer!$A:$B,2,FALSE)))</f>
        <v>BBK Sportaccommodaties</v>
      </c>
      <c r="D25" s="68">
        <f>IF(ISERROR(VLOOKUP(B25,[1]Grootboeknummer!$A:$B,2,FALSE)),"",VLOOKUP(B25,[1]Grootboeknummer!$A:$F,6,FALSE))</f>
        <v>0</v>
      </c>
      <c r="E25" s="63">
        <v>72225</v>
      </c>
      <c r="F25" s="80" t="s">
        <v>151</v>
      </c>
      <c r="G25" s="68" t="str">
        <f>IF(H25=1,"GEBLOKKEERD NUMMER",IF(E25="","",VLOOKUP(E25&amp;F25,[1]Kostensoort!$A:$F,4,FALSE)))</f>
        <v>Storting voorziening egalisatie sportterreinen</v>
      </c>
      <c r="H25" s="68">
        <f>IF(E25="","",VLOOKUP(E25&amp;F25,[1]Kostensoort!$A:$G,7,FALSE))</f>
        <v>0</v>
      </c>
      <c r="I25" s="72" t="str">
        <f>IF(B25="","",IF(VLOOKUP(B25&amp;E25&amp;F25,[1]Kredietbeheerders!$A:$B,2,FALSE)=10,"J","N"))</f>
        <v>J</v>
      </c>
      <c r="J25" s="63" t="s">
        <v>156</v>
      </c>
      <c r="K25" s="73"/>
      <c r="L25" s="61">
        <v>-26662</v>
      </c>
      <c r="M25" s="61">
        <v>-26662</v>
      </c>
      <c r="N25" s="61">
        <v>-26662</v>
      </c>
      <c r="O25" s="61">
        <v>-26662</v>
      </c>
      <c r="P25" s="61">
        <v>-26662</v>
      </c>
      <c r="Q25" s="64"/>
      <c r="R25" s="64"/>
      <c r="S25" s="64"/>
      <c r="T25" s="64"/>
      <c r="U25" s="64"/>
      <c r="V25" s="63"/>
      <c r="W25" s="68" t="str">
        <f>IF(ISERROR(VLOOKUP(V25,[1]Taken!$A:$B,2,FALSE)),"",VLOOKUP(V25,[1]Taken!$A:$B,2,FALSE))</f>
        <v/>
      </c>
      <c r="X25" s="63"/>
      <c r="Y25" s="68" t="str">
        <f>IF(ISERROR(VLOOKUP(B25,[1]Grootboeknummer!$A:$V,22,FALSE)),"",VLOOKUP(B25,[1]Grootboeknummer!$A:$V,22,FALSE))</f>
        <v>5.2</v>
      </c>
      <c r="Z25" s="68" t="str">
        <f>IF(ISERROR(VLOOKUP(B25,[1]Grootboeknummer!$A:$W,23,FALSE)),"",VLOOKUP(B25,[1]Grootboeknummer!$A:$W,23,FALSE))</f>
        <v>Sportaccommodaties</v>
      </c>
      <c r="AA25" s="68" t="str">
        <f>IF(ISERROR(VLOOKUP(B25,[1]Programma!$A:$C,3,FALSE)),"",VLOOKUP(B25,[1]Programma!$A:$C,3,FALSE))</f>
        <v>2 Leefomgeving (1)</v>
      </c>
      <c r="AB25" s="45">
        <f>IF(B25="","",VLOOKUP(B25&amp;E25&amp;F25,[1]Kredietbeheerders!$A:$E,4,FALSE))</f>
        <v>10203</v>
      </c>
      <c r="AC25" s="76" t="str">
        <f>IF(B25="","",VLOOKUP(B25&amp;E25&amp;F25,[1]Kredietbeheerders!$A:$E,5,FALSE))</f>
        <v>Jeanet Meesen Financieel beheer</v>
      </c>
    </row>
    <row r="26" spans="2:29" s="6" customFormat="1" ht="11.5" x14ac:dyDescent="0.25">
      <c r="B26" s="63">
        <v>99225</v>
      </c>
      <c r="C26" s="68" t="str">
        <f>IF(D26=1,"GEBLOKKEERD NUMMER",IF(ISERROR(VLOOKUP(B26,[1]Grootboeknummer!$A:$B,2,FALSE)),"",VLOOKUP(B26,[1]Grootboeknummer!$A:$B,2,FALSE)))</f>
        <v>Voorziening egalisatie sportterreinen</v>
      </c>
      <c r="D26" s="68">
        <f>IF(ISERROR(VLOOKUP(B26,[1]Grootboeknummer!$A:$B,2,FALSE)),"",VLOOKUP(B26,[1]Grootboeknummer!$A:$F,6,FALSE))</f>
        <v>0</v>
      </c>
      <c r="E26" s="63">
        <v>72225</v>
      </c>
      <c r="F26" s="80" t="s">
        <v>152</v>
      </c>
      <c r="G26" s="68" t="str">
        <f>IF(H26=1,"GEBLOKKEERD NUMMER",IF(E26="","",VLOOKUP(E26&amp;F26,[1]Kostensoort!$A:$F,4,FALSE)))</f>
        <v>Onttrekking voorziening egalisatie sportterreinen</v>
      </c>
      <c r="H26" s="68">
        <f>IF(E26="","",VLOOKUP(E26&amp;F26,[1]Kostensoort!$A:$G,7,FALSE))</f>
        <v>0</v>
      </c>
      <c r="I26" s="72" t="str">
        <f>IF(B26="","",IF(VLOOKUP(B26&amp;E26&amp;F26,[1]Kredietbeheerders!$A:$B,2,FALSE)=10,"J","N"))</f>
        <v>J</v>
      </c>
      <c r="J26" s="63" t="s">
        <v>156</v>
      </c>
      <c r="K26" s="73"/>
      <c r="L26" s="61"/>
      <c r="M26" s="61"/>
      <c r="N26" s="61"/>
      <c r="O26" s="61"/>
      <c r="P26" s="61"/>
      <c r="Q26" s="64">
        <v>-26662</v>
      </c>
      <c r="R26" s="64">
        <v>-26662</v>
      </c>
      <c r="S26" s="64">
        <v>-26662</v>
      </c>
      <c r="T26" s="64">
        <v>-26662</v>
      </c>
      <c r="U26" s="64">
        <v>-26662</v>
      </c>
      <c r="V26" s="63"/>
      <c r="W26" s="68" t="str">
        <f>IF(ISERROR(VLOOKUP(V26,[1]Taken!$A:$B,2,FALSE)),"",VLOOKUP(V26,[1]Taken!$A:$B,2,FALSE))</f>
        <v/>
      </c>
      <c r="X26" s="63"/>
      <c r="Y26" s="68" t="str">
        <f>IF(ISERROR(VLOOKUP(B26,[1]Grootboeknummer!$A:$V,22,FALSE)),"",VLOOKUP(B26,[1]Grootboeknummer!$A:$V,22,FALSE))</f>
        <v>P12</v>
      </c>
      <c r="Z26" s="68" t="str">
        <f>IF(ISERROR(VLOOKUP(B26,[1]Grootboeknummer!$A:$W,23,FALSE)),"",VLOOKUP(B26,[1]Grootboeknummer!$A:$W,23,FALSE))</f>
        <v>Voorzieningen</v>
      </c>
      <c r="AA26" s="68" t="str">
        <f>IF(ISERROR(VLOOKUP(B26,[1]Programma!$A:$C,3,FALSE)),"",VLOOKUP(B26,[1]Programma!$A:$C,3,FALSE))</f>
        <v/>
      </c>
      <c r="AB26" s="45">
        <f>IF(B26="","",VLOOKUP(B26&amp;E26&amp;F26,[1]Kredietbeheerders!$A:$E,4,FALSE))</f>
        <v>10203</v>
      </c>
      <c r="AC26" s="76" t="str">
        <f>IF(B26="","",VLOOKUP(B26&amp;E26&amp;F26,[1]Kredietbeheerders!$A:$E,5,FALSE))</f>
        <v>Jeanet Meesen Financieel beheer</v>
      </c>
    </row>
    <row r="27" spans="2:29" s="6" customFormat="1" ht="11.5" x14ac:dyDescent="0.25">
      <c r="B27" s="63">
        <v>65701</v>
      </c>
      <c r="C27" s="68" t="str">
        <f>IF(D27=1,"GEBLOKKEERD NUMMER",IF(ISERROR(VLOOKUP(B27,[1]Grootboeknummer!$A:$B,2,FALSE)),"",VLOOKUP(B27,[1]Grootboeknummer!$A:$B,2,FALSE)))</f>
        <v>BBK Openbaar groen</v>
      </c>
      <c r="D27" s="68">
        <f>IF(ISERROR(VLOOKUP(B27,[1]Grootboeknummer!$A:$B,2,FALSE)),"",VLOOKUP(B27,[1]Grootboeknummer!$A:$F,6,FALSE))</f>
        <v>0</v>
      </c>
      <c r="E27" s="63">
        <v>72226</v>
      </c>
      <c r="F27" s="80" t="s">
        <v>151</v>
      </c>
      <c r="G27" s="68" t="str">
        <f>IF(H27=1,"GEBLOKKEERD NUMMER",IF(E27="","",VLOOKUP(E27&amp;F27,[1]Kostensoort!$A:$F,4,FALSE)))</f>
        <v>Storting voorziening egalisatie groenbeheer</v>
      </c>
      <c r="H27" s="68">
        <f>IF(E27="","",VLOOKUP(E27&amp;F27,[1]Kostensoort!$A:$G,7,FALSE))</f>
        <v>0</v>
      </c>
      <c r="I27" s="72" t="str">
        <f>IF(B27="","",IF(VLOOKUP(B27&amp;E27&amp;F27,[1]Kredietbeheerders!$A:$B,2,FALSE)=10,"J","N"))</f>
        <v>J</v>
      </c>
      <c r="J27" s="63" t="s">
        <v>156</v>
      </c>
      <c r="K27" s="73"/>
      <c r="L27" s="61">
        <v>10000</v>
      </c>
      <c r="M27" s="61">
        <v>10000</v>
      </c>
      <c r="N27" s="61">
        <v>10000</v>
      </c>
      <c r="O27" s="61">
        <v>10000</v>
      </c>
      <c r="P27" s="61">
        <v>10000</v>
      </c>
      <c r="Q27" s="64"/>
      <c r="R27" s="64"/>
      <c r="S27" s="64"/>
      <c r="T27" s="64"/>
      <c r="U27" s="64"/>
      <c r="V27" s="63"/>
      <c r="W27" s="68" t="str">
        <f>IF(ISERROR(VLOOKUP(V27,[1]Taken!$A:$B,2,FALSE)),"",VLOOKUP(V27,[1]Taken!$A:$B,2,FALSE))</f>
        <v/>
      </c>
      <c r="X27" s="63"/>
      <c r="Y27" s="68" t="str">
        <f>IF(ISERROR(VLOOKUP(B27,[1]Grootboeknummer!$A:$V,22,FALSE)),"",VLOOKUP(B27,[1]Grootboeknummer!$A:$V,22,FALSE))</f>
        <v>5.7</v>
      </c>
      <c r="Z27" s="68" t="str">
        <f>IF(ISERROR(VLOOKUP(B27,[1]Grootboeknummer!$A:$W,23,FALSE)),"",VLOOKUP(B27,[1]Grootboeknummer!$A:$W,23,FALSE))</f>
        <v>Openbaar groen en (openlucht) recreatie</v>
      </c>
      <c r="AA27" s="68" t="str">
        <f>IF(ISERROR(VLOOKUP(B27,[1]Programma!$A:$C,3,FALSE)),"",VLOOKUP(B27,[1]Programma!$A:$C,3,FALSE))</f>
        <v>2 Leefomgeving (1)</v>
      </c>
      <c r="AB27" s="45">
        <f>IF(B27="","",VLOOKUP(B27&amp;E27&amp;F27,[1]Kredietbeheerders!$A:$E,4,FALSE))</f>
        <v>10203</v>
      </c>
      <c r="AC27" s="76" t="str">
        <f>IF(B27="","",VLOOKUP(B27&amp;E27&amp;F27,[1]Kredietbeheerders!$A:$E,5,FALSE))</f>
        <v>Jeanet Meesen Financieel beheer</v>
      </c>
    </row>
    <row r="28" spans="2:29" s="6" customFormat="1" ht="11.5" x14ac:dyDescent="0.25">
      <c r="B28" s="63">
        <v>99226</v>
      </c>
      <c r="C28" s="68" t="str">
        <f>IF(D28=1,"GEBLOKKEERD NUMMER",IF(ISERROR(VLOOKUP(B28,[1]Grootboeknummer!$A:$B,2,FALSE)),"",VLOOKUP(B28,[1]Grootboeknummer!$A:$B,2,FALSE)))</f>
        <v>Voorziening egalisatie groenbeheer</v>
      </c>
      <c r="D28" s="68">
        <f>IF(ISERROR(VLOOKUP(B28,[1]Grootboeknummer!$A:$B,2,FALSE)),"",VLOOKUP(B28,[1]Grootboeknummer!$A:$F,6,FALSE))</f>
        <v>0</v>
      </c>
      <c r="E28" s="63">
        <v>72226</v>
      </c>
      <c r="F28" s="80" t="s">
        <v>152</v>
      </c>
      <c r="G28" s="68" t="str">
        <f>IF(H28=1,"GEBLOKKEERD NUMMER",IF(E28="","",VLOOKUP(E28&amp;F28,[1]Kostensoort!$A:$F,4,FALSE)))</f>
        <v>Onttrekking voorziening egalisatie groenbeheer</v>
      </c>
      <c r="H28" s="68">
        <f>IF(E28="","",VLOOKUP(E28&amp;F28,[1]Kostensoort!$A:$G,7,FALSE))</f>
        <v>0</v>
      </c>
      <c r="I28" s="72" t="str">
        <f>IF(B28="","",IF(VLOOKUP(B28&amp;E28&amp;F28,[1]Kredietbeheerders!$A:$B,2,FALSE)=10,"J","N"))</f>
        <v>J</v>
      </c>
      <c r="J28" s="63" t="s">
        <v>156</v>
      </c>
      <c r="K28" s="73"/>
      <c r="L28" s="61"/>
      <c r="M28" s="61"/>
      <c r="N28" s="61"/>
      <c r="O28" s="61"/>
      <c r="P28" s="61"/>
      <c r="Q28" s="64">
        <v>10000</v>
      </c>
      <c r="R28" s="64">
        <v>10000</v>
      </c>
      <c r="S28" s="64">
        <v>10000</v>
      </c>
      <c r="T28" s="64">
        <v>10000</v>
      </c>
      <c r="U28" s="64">
        <v>10000</v>
      </c>
      <c r="V28" s="63"/>
      <c r="W28" s="68" t="str">
        <f>IF(ISERROR(VLOOKUP(V28,[1]Taken!$A:$B,2,FALSE)),"",VLOOKUP(V28,[1]Taken!$A:$B,2,FALSE))</f>
        <v/>
      </c>
      <c r="X28" s="63"/>
      <c r="Y28" s="68" t="str">
        <f>IF(ISERROR(VLOOKUP(B28,[1]Grootboeknummer!$A:$V,22,FALSE)),"",VLOOKUP(B28,[1]Grootboeknummer!$A:$V,22,FALSE))</f>
        <v>P12</v>
      </c>
      <c r="Z28" s="68" t="str">
        <f>IF(ISERROR(VLOOKUP(B28,[1]Grootboeknummer!$A:$W,23,FALSE)),"",VLOOKUP(B28,[1]Grootboeknummer!$A:$W,23,FALSE))</f>
        <v>Voorzieningen</v>
      </c>
      <c r="AA28" s="68" t="str">
        <f>IF(ISERROR(VLOOKUP(B28,[1]Programma!$A:$C,3,FALSE)),"",VLOOKUP(B28,[1]Programma!$A:$C,3,FALSE))</f>
        <v/>
      </c>
      <c r="AB28" s="45">
        <f>IF(B28="","",VLOOKUP(B28&amp;E28&amp;F28,[1]Kredietbeheerders!$A:$E,4,FALSE))</f>
        <v>10203</v>
      </c>
      <c r="AC28" s="76" t="str">
        <f>IF(B28="","",VLOOKUP(B28&amp;E28&amp;F28,[1]Kredietbeheerders!$A:$E,5,FALSE))</f>
        <v>Jeanet Meesen Financieel beheer</v>
      </c>
    </row>
    <row r="29" spans="2:29" s="6" customFormat="1" ht="11.5" x14ac:dyDescent="0.25">
      <c r="B29" s="63">
        <v>60199</v>
      </c>
      <c r="C29" s="68" t="str">
        <f>IF(D29=1,"GEBLOKKEERD NUMMER",IF(ISERROR(VLOOKUP(B29,[1]Grootboeknummer!$A:$B,2,FALSE)),"",VLOOKUP(B29,[1]Grootboeknummer!$A:$B,2,FALSE)))</f>
        <v>Resultaat rekening van baten en lasten</v>
      </c>
      <c r="D29" s="68">
        <f>IF(ISERROR(VLOOKUP(B29,[1]Grootboeknummer!$A:$B,2,FALSE)),"",VLOOKUP(B29,[1]Grootboeknummer!$A:$F,6,FALSE))</f>
        <v>0</v>
      </c>
      <c r="E29" s="63">
        <v>71101</v>
      </c>
      <c r="F29" s="80" t="s">
        <v>151</v>
      </c>
      <c r="G29" s="68" t="str">
        <f>IF(H29=1,"GEBLOKKEERD NUMMER",IF(E29="","",VLOOKUP(E29&amp;F29,[1]Kostensoort!$A:$F,4,FALSE)))</f>
        <v>Storting algemene bedrijfsreserve (abr)</v>
      </c>
      <c r="H29" s="68">
        <f>IF(E29="","",VLOOKUP(E29&amp;F29,[1]Kostensoort!$A:$G,7,FALSE))</f>
        <v>0</v>
      </c>
      <c r="I29" s="72" t="str">
        <f>IF(B29="","",IF(VLOOKUP(B29&amp;E29&amp;F29,[1]Kredietbeheerders!$A:$B,2,FALSE)=10,"J","N"))</f>
        <v>J</v>
      </c>
      <c r="J29" s="63" t="s">
        <v>156</v>
      </c>
      <c r="K29" s="73"/>
      <c r="L29" s="61">
        <v>432000</v>
      </c>
      <c r="M29" s="61">
        <v>432000</v>
      </c>
      <c r="N29" s="61">
        <v>432000</v>
      </c>
      <c r="O29" s="61">
        <v>432000</v>
      </c>
      <c r="P29" s="61">
        <v>432000</v>
      </c>
      <c r="Q29" s="64"/>
      <c r="R29" s="64"/>
      <c r="S29" s="64"/>
      <c r="T29" s="64"/>
      <c r="U29" s="64"/>
      <c r="V29" s="63"/>
      <c r="W29" s="68" t="str">
        <f>IF(ISERROR(VLOOKUP(V29,[1]Taken!$A:$B,2,FALSE)),"",VLOOKUP(V29,[1]Taken!$A:$B,2,FALSE))</f>
        <v/>
      </c>
      <c r="X29" s="63"/>
      <c r="Y29" s="68" t="str">
        <f>IF(ISERROR(VLOOKUP(B29,[1]Grootboeknummer!$A:$V,22,FALSE)),"",VLOOKUP(B29,[1]Grootboeknummer!$A:$V,22,FALSE))</f>
        <v>0.11</v>
      </c>
      <c r="Z29" s="68" t="str">
        <f>IF(ISERROR(VLOOKUP(B29,[1]Grootboeknummer!$A:$W,23,FALSE)),"",VLOOKUP(B29,[1]Grootboeknummer!$A:$W,23,FALSE))</f>
        <v>Resultaat van de rekening van baten en lasten</v>
      </c>
      <c r="AA29" s="68" t="str">
        <f>IF(ISERROR(VLOOKUP(B29,[1]Programma!$A:$C,3,FALSE)),"",VLOOKUP(B29,[1]Programma!$A:$C,3,FALSE))</f>
        <v>0 Algemene dekkingsmiddelen en onvoorzien (1)</v>
      </c>
      <c r="AB29" s="45">
        <f>IF(B29="","",VLOOKUP(B29&amp;E29&amp;F29,[1]Kredietbeheerders!$A:$E,4,FALSE))</f>
        <v>10203</v>
      </c>
      <c r="AC29" s="76" t="str">
        <f>IF(B29="","",VLOOKUP(B29&amp;E29&amp;F29,[1]Kredietbeheerders!$A:$E,5,FALSE))</f>
        <v>Jeanet Meesen Financieel beheer</v>
      </c>
    </row>
    <row r="30" spans="2:29" s="6" customFormat="1" ht="11.5" x14ac:dyDescent="0.25">
      <c r="B30" s="63">
        <v>99101</v>
      </c>
      <c r="C30" s="68" t="str">
        <f>IF(D30=1,"GEBLOKKEERD NUMMER",IF(ISERROR(VLOOKUP(B30,[1]Grootboeknummer!$A:$B,2,FALSE)),"",VLOOKUP(B30,[1]Grootboeknummer!$A:$B,2,FALSE)))</f>
        <v>Algemene bedrijfsreserve basis</v>
      </c>
      <c r="D30" s="68">
        <f>IF(ISERROR(VLOOKUP(B30,[1]Grootboeknummer!$A:$B,2,FALSE)),"",VLOOKUP(B30,[1]Grootboeknummer!$A:$F,6,FALSE))</f>
        <v>0</v>
      </c>
      <c r="E30" s="63">
        <v>71101</v>
      </c>
      <c r="F30" s="80" t="s">
        <v>152</v>
      </c>
      <c r="G30" s="68" t="str">
        <f>IF(H30=1,"GEBLOKKEERD NUMMER",IF(E30="","",VLOOKUP(E30&amp;F30,[1]Kostensoort!$A:$F,4,FALSE)))</f>
        <v>Onttrekking algemene bedrijfsreserve (abr)</v>
      </c>
      <c r="H30" s="68">
        <f>IF(E30="","",VLOOKUP(E30&amp;F30,[1]Kostensoort!$A:$G,7,FALSE))</f>
        <v>0</v>
      </c>
      <c r="I30" s="72" t="str">
        <f>IF(B30="","",IF(VLOOKUP(B30&amp;E30&amp;F30,[1]Kredietbeheerders!$A:$B,2,FALSE)=10,"J","N"))</f>
        <v>J</v>
      </c>
      <c r="J30" s="63" t="s">
        <v>156</v>
      </c>
      <c r="K30" s="73"/>
      <c r="L30" s="61"/>
      <c r="M30" s="61"/>
      <c r="N30" s="61"/>
      <c r="O30" s="61"/>
      <c r="P30" s="61"/>
      <c r="Q30" s="64">
        <v>432000</v>
      </c>
      <c r="R30" s="64">
        <v>432000</v>
      </c>
      <c r="S30" s="64">
        <v>432000</v>
      </c>
      <c r="T30" s="64">
        <v>432000</v>
      </c>
      <c r="U30" s="64">
        <v>432000</v>
      </c>
      <c r="V30" s="63"/>
      <c r="W30" s="68" t="str">
        <f>IF(ISERROR(VLOOKUP(V30,[1]Taken!$A:$B,2,FALSE)),"",VLOOKUP(V30,[1]Taken!$A:$B,2,FALSE))</f>
        <v/>
      </c>
      <c r="X30" s="63"/>
      <c r="Y30" s="68" t="str">
        <f>IF(ISERROR(VLOOKUP(B30,[1]Grootboeknummer!$A:$V,22,FALSE)),"",VLOOKUP(B30,[1]Grootboeknummer!$A:$V,22,FALSE))</f>
        <v>P111</v>
      </c>
      <c r="Z30" s="68" t="str">
        <f>IF(ISERROR(VLOOKUP(B30,[1]Grootboeknummer!$A:$W,23,FALSE)),"",VLOOKUP(B30,[1]Grootboeknummer!$A:$W,23,FALSE))</f>
        <v>Eigen vermogen: Algemene reserve</v>
      </c>
      <c r="AA30" s="68" t="str">
        <f>IF(ISERROR(VLOOKUP(B30,[1]Programma!$A:$C,3,FALSE)),"",VLOOKUP(B30,[1]Programma!$A:$C,3,FALSE))</f>
        <v/>
      </c>
      <c r="AB30" s="45">
        <f>IF(B30="","",VLOOKUP(B30&amp;E30&amp;F30,[1]Kredietbeheerders!$A:$E,4,FALSE))</f>
        <v>10203</v>
      </c>
      <c r="AC30" s="76" t="str">
        <f>IF(B30="","",VLOOKUP(B30&amp;E30&amp;F30,[1]Kredietbeheerders!$A:$E,5,FALSE))</f>
        <v>Jeanet Meesen Financieel beheer</v>
      </c>
    </row>
    <row r="31" spans="2:29" s="6" customFormat="1" ht="11.5" x14ac:dyDescent="0.25">
      <c r="B31" s="63"/>
      <c r="C31" s="68" t="str">
        <f>IF(D31=1,"GEBLOKKEERD NUMMER",IF(ISERROR(VLOOKUP(B31,[1]Grootboeknummer!$A:$B,2,FALSE)),"",VLOOKUP(B31,[1]Grootboeknummer!$A:$B,2,FALSE)))</f>
        <v/>
      </c>
      <c r="D31" s="68" t="str">
        <f>IF(ISERROR(VLOOKUP(B31,[1]Grootboeknummer!$A:$B,2,FALSE)),"",VLOOKUP(B31,[1]Grootboeknummer!$A:$F,6,FALSE))</f>
        <v/>
      </c>
      <c r="E31" s="63"/>
      <c r="F31" s="80"/>
      <c r="G31" s="68" t="str">
        <f>IF(H31=1,"GEBLOKKEERD NUMMER",IF(E31="","",VLOOKUP(E31&amp;F31,[1]Kostensoort!$A:$F,4,FALSE)))</f>
        <v/>
      </c>
      <c r="H31" s="68" t="str">
        <f>IF(E31="","",VLOOKUP(E31&amp;F31,[1]Kostensoort!$A:$G,7,FALSE))</f>
        <v/>
      </c>
      <c r="I31" s="72" t="str">
        <f>IF(B31="","",IF(VLOOKUP(B31&amp;E31&amp;F31,[1]Kredietbeheerders!$A:$B,2,FALSE)=10,"J","N"))</f>
        <v/>
      </c>
      <c r="J31" s="63"/>
      <c r="K31" s="73"/>
      <c r="L31" s="61"/>
      <c r="M31" s="61"/>
      <c r="N31" s="61"/>
      <c r="O31" s="61"/>
      <c r="P31" s="61"/>
      <c r="Q31" s="64"/>
      <c r="R31" s="64"/>
      <c r="S31" s="64"/>
      <c r="T31" s="64"/>
      <c r="U31" s="64"/>
      <c r="V31" s="63"/>
      <c r="W31" s="68" t="str">
        <f>IF(ISERROR(VLOOKUP(V31,[1]Taken!$A:$B,2,FALSE)),"",VLOOKUP(V31,[1]Taken!$A:$B,2,FALSE))</f>
        <v/>
      </c>
      <c r="X31" s="63"/>
      <c r="Y31" s="68" t="str">
        <f>IF(ISERROR(VLOOKUP(B31,[1]Grootboeknummer!$A:$V,22,FALSE)),"",VLOOKUP(B31,[1]Grootboeknummer!$A:$V,22,FALSE))</f>
        <v/>
      </c>
      <c r="Z31" s="68" t="str">
        <f>IF(ISERROR(VLOOKUP(B31,[1]Grootboeknummer!$A:$W,23,FALSE)),"",VLOOKUP(B31,[1]Grootboeknummer!$A:$W,23,FALSE))</f>
        <v/>
      </c>
      <c r="AA31" s="68" t="str">
        <f>IF(ISERROR(VLOOKUP(B31,[1]Programma!$A:$C,3,FALSE)),"",VLOOKUP(B31,[1]Programma!$A:$C,3,FALSE))</f>
        <v/>
      </c>
      <c r="AB31" s="45" t="str">
        <f>IF(B31="","",VLOOKUP(B31&amp;E31&amp;F31,[1]Kredietbeheerders!$A:$E,4,FALSE))</f>
        <v/>
      </c>
      <c r="AC31" s="76" t="str">
        <f>IF(B31="","",VLOOKUP(B31&amp;E31&amp;F31,[1]Kredietbeheerders!$A:$E,5,FALSE))</f>
        <v/>
      </c>
    </row>
    <row r="32" spans="2:29" s="6" customFormat="1" ht="11.5" hidden="1" x14ac:dyDescent="0.25">
      <c r="B32" s="63"/>
      <c r="C32" s="117" t="s">
        <v>154</v>
      </c>
      <c r="D32" s="68" t="str">
        <f>IF(ISERROR(VLOOKUP(B32,[1]Grootboeknummer!$A:$B,2,FALSE)),"",VLOOKUP(B32,[1]Grootboeknummer!$A:$F,6,FALSE))</f>
        <v/>
      </c>
      <c r="E32" s="63"/>
      <c r="F32" s="80"/>
      <c r="G32" s="68" t="str">
        <f>IF(H32=1,"GEBLOKKEERD NUMMER",IF(E32="","",VLOOKUP(E32&amp;F32,[1]Kostensoort!$A:$F,4,FALSE)))</f>
        <v/>
      </c>
      <c r="H32" s="68" t="str">
        <f>IF(E32="","",VLOOKUP(E32&amp;F32,[1]Kostensoort!$A:$G,7,FALSE))</f>
        <v/>
      </c>
      <c r="I32" s="72" t="str">
        <f>IF(B32="","",IF(VLOOKUP(B32&amp;E32&amp;F32,[1]Kredietbeheerders!$A:$B,2,FALSE)=10,"J","N"))</f>
        <v/>
      </c>
      <c r="J32" s="63"/>
      <c r="K32" s="73"/>
      <c r="L32" s="61"/>
      <c r="M32" s="61"/>
      <c r="N32" s="61"/>
      <c r="O32" s="61"/>
      <c r="P32" s="61"/>
      <c r="Q32" s="64"/>
      <c r="R32" s="64"/>
      <c r="S32" s="64"/>
      <c r="T32" s="64"/>
      <c r="U32" s="64"/>
      <c r="V32" s="63"/>
      <c r="W32" s="68" t="str">
        <f>IF(ISERROR(VLOOKUP(V32,[1]Taken!$A:$B,2,FALSE)),"",VLOOKUP(V32,[1]Taken!$A:$B,2,FALSE))</f>
        <v/>
      </c>
      <c r="X32" s="63"/>
      <c r="Y32" s="68" t="str">
        <f>IF(ISERROR(VLOOKUP(B32,[1]Grootboeknummer!$A:$V,22,FALSE)),"",VLOOKUP(B32,[1]Grootboeknummer!$A:$V,22,FALSE))</f>
        <v/>
      </c>
      <c r="Z32" s="68" t="str">
        <f>IF(ISERROR(VLOOKUP(B32,[1]Grootboeknummer!$A:$W,23,FALSE)),"",VLOOKUP(B32,[1]Grootboeknummer!$A:$W,23,FALSE))</f>
        <v/>
      </c>
      <c r="AA32" s="68" t="str">
        <f>IF(ISERROR(VLOOKUP(B32,[1]Programma!$A:$C,3,FALSE)),"",VLOOKUP(B32,[1]Programma!$A:$C,3,FALSE))</f>
        <v/>
      </c>
      <c r="AB32" s="45" t="str">
        <f>IF(B32="","",VLOOKUP(B32&amp;E32&amp;F32,[1]Kredietbeheerders!$A:$E,4,FALSE))</f>
        <v/>
      </c>
      <c r="AC32" s="76" t="str">
        <f>IF(B32="","",VLOOKUP(B32&amp;E32&amp;F32,[1]Kredietbeheerders!$A:$E,5,FALSE))</f>
        <v/>
      </c>
    </row>
    <row r="33" spans="2:29" s="6" customFormat="1" ht="11.5" x14ac:dyDescent="0.25">
      <c r="B33" s="63">
        <v>60112</v>
      </c>
      <c r="C33" s="68" t="str">
        <f>IF(D33=1,"GEBLOKKEERD NUMMER",IF(ISERROR(VLOOKUP(B33,[1]Grootboeknummer!$A:$B,2,FALSE)),"",VLOOKUP(B33,[1]Grootboeknummer!$A:$B,2,FALSE)))</f>
        <v>Reserveboekingen Leefomgeving</v>
      </c>
      <c r="D33" s="68">
        <f>IF(ISERROR(VLOOKUP(B33,[1]Grootboeknummer!$A:$B,2,FALSE)),"",VLOOKUP(B33,[1]Grootboeknummer!$A:$F,6,FALSE))</f>
        <v>0</v>
      </c>
      <c r="E33" s="63">
        <v>71132</v>
      </c>
      <c r="F33" s="80" t="s">
        <v>151</v>
      </c>
      <c r="G33" s="68" t="str">
        <f>IF(H33=1,"GEBLOKKEERD NUMMER",IF(E33="","",VLOOKUP(E33&amp;F33,[1]Kostensoort!$A:$F,4,FALSE)))</f>
        <v>Storting reserve vervangingsinv. openbare ruimte</v>
      </c>
      <c r="H33" s="68">
        <f>IF(E33="","",VLOOKUP(E33&amp;F33,[1]Kostensoort!$A:$G,7,FALSE))</f>
        <v>0</v>
      </c>
      <c r="I33" s="72" t="str">
        <f>IF(B33="","",IF(VLOOKUP(B33&amp;E33&amp;F33,[1]Kredietbeheerders!$A:$B,2,FALSE)=10,"J","N"))</f>
        <v>J</v>
      </c>
      <c r="J33" s="63" t="s">
        <v>156</v>
      </c>
      <c r="K33" s="73"/>
      <c r="L33" s="61">
        <v>789000</v>
      </c>
      <c r="M33" s="61">
        <v>789000</v>
      </c>
      <c r="N33" s="61">
        <v>789000</v>
      </c>
      <c r="O33" s="61">
        <v>789000</v>
      </c>
      <c r="P33" s="61">
        <v>789000</v>
      </c>
      <c r="Q33" s="64"/>
      <c r="R33" s="64"/>
      <c r="S33" s="64"/>
      <c r="T33" s="64"/>
      <c r="U33" s="64"/>
      <c r="V33" s="63"/>
      <c r="W33" s="68" t="str">
        <f>IF(ISERROR(VLOOKUP(V33,[1]Taken!$A:$B,2,FALSE)),"",VLOOKUP(V33,[1]Taken!$A:$B,2,FALSE))</f>
        <v/>
      </c>
      <c r="X33" s="63"/>
      <c r="Y33" s="68" t="str">
        <f>IF(ISERROR(VLOOKUP(B33,[1]Grootboeknummer!$A:$V,22,FALSE)),"",VLOOKUP(B33,[1]Grootboeknummer!$A:$V,22,FALSE))</f>
        <v>0.10</v>
      </c>
      <c r="Z33" s="68" t="str">
        <f>IF(ISERROR(VLOOKUP(B33,[1]Grootboeknummer!$A:$W,23,FALSE)),"",VLOOKUP(B33,[1]Grootboeknummer!$A:$W,23,FALSE))</f>
        <v>Mutaties reserves</v>
      </c>
      <c r="AA33" s="68" t="str">
        <f>IF(ISERROR(VLOOKUP(B33,[1]Programma!$A:$C,3,FALSE)),"",VLOOKUP(B33,[1]Programma!$A:$C,3,FALSE))</f>
        <v>2 Leefomgeving (1)</v>
      </c>
      <c r="AB33" s="45">
        <f>IF(B33="","",VLOOKUP(B33&amp;E33&amp;F33,[1]Kredietbeheerders!$A:$E,4,FALSE))</f>
        <v>10203</v>
      </c>
      <c r="AC33" s="76" t="str">
        <f>IF(B33="","",VLOOKUP(B33&amp;E33&amp;F33,[1]Kredietbeheerders!$A:$E,5,FALSE))</f>
        <v>Jeanet Meesen Financieel beheer</v>
      </c>
    </row>
    <row r="34" spans="2:29" s="6" customFormat="1" ht="11.5" x14ac:dyDescent="0.25">
      <c r="B34" s="63">
        <v>99132</v>
      </c>
      <c r="C34" s="68" t="str">
        <f>IF(D34=1,"GEBLOKKEERD NUMMER",IF(ISERROR(VLOOKUP(B34,[1]Grootboeknummer!$A:$B,2,FALSE)),"",VLOOKUP(B34,[1]Grootboeknummer!$A:$B,2,FALSE)))</f>
        <v>Reserve vervangingsinvesteringen openbare ruimte</v>
      </c>
      <c r="D34" s="68">
        <f>IF(ISERROR(VLOOKUP(B34,[1]Grootboeknummer!$A:$B,2,FALSE)),"",VLOOKUP(B34,[1]Grootboeknummer!$A:$F,6,FALSE))</f>
        <v>0</v>
      </c>
      <c r="E34" s="63">
        <v>71132</v>
      </c>
      <c r="F34" s="80" t="s">
        <v>152</v>
      </c>
      <c r="G34" s="68" t="str">
        <f>IF(H34=1,"GEBLOKKEERD NUMMER",IF(E34="","",VLOOKUP(E34&amp;F34,[1]Kostensoort!$A:$F,4,FALSE)))</f>
        <v>Onttrekking reserve vervangingsinv. openb. ruimte</v>
      </c>
      <c r="H34" s="68">
        <f>IF(E34="","",VLOOKUP(E34&amp;F34,[1]Kostensoort!$A:$G,7,FALSE))</f>
        <v>0</v>
      </c>
      <c r="I34" s="72" t="str">
        <f>IF(B34="","",IF(VLOOKUP(B34&amp;E34&amp;F34,[1]Kredietbeheerders!$A:$B,2,FALSE)=10,"J","N"))</f>
        <v>J</v>
      </c>
      <c r="J34" s="63" t="s">
        <v>156</v>
      </c>
      <c r="K34" s="73"/>
      <c r="L34" s="61"/>
      <c r="M34" s="61"/>
      <c r="N34" s="61"/>
      <c r="O34" s="61"/>
      <c r="P34" s="61"/>
      <c r="Q34" s="64">
        <v>789000</v>
      </c>
      <c r="R34" s="64">
        <v>789000</v>
      </c>
      <c r="S34" s="64">
        <v>789000</v>
      </c>
      <c r="T34" s="64">
        <v>789000</v>
      </c>
      <c r="U34" s="64">
        <v>789000</v>
      </c>
      <c r="V34" s="63"/>
      <c r="W34" s="68" t="str">
        <f>IF(ISERROR(VLOOKUP(V34,[1]Taken!$A:$B,2,FALSE)),"",VLOOKUP(V34,[1]Taken!$A:$B,2,FALSE))</f>
        <v/>
      </c>
      <c r="X34" s="63"/>
      <c r="Y34" s="68" t="str">
        <f>IF(ISERROR(VLOOKUP(B34,[1]Grootboeknummer!$A:$V,22,FALSE)),"",VLOOKUP(B34,[1]Grootboeknummer!$A:$V,22,FALSE))</f>
        <v>P112</v>
      </c>
      <c r="Z34" s="68" t="str">
        <f>IF(ISERROR(VLOOKUP(B34,[1]Grootboeknummer!$A:$W,23,FALSE)),"",VLOOKUP(B34,[1]Grootboeknummer!$A:$W,23,FALSE))</f>
        <v>Eigen vermogen: Bestemmingsreserves</v>
      </c>
      <c r="AA34" s="68" t="str">
        <f>IF(ISERROR(VLOOKUP(B34,[1]Programma!$A:$C,3,FALSE)),"",VLOOKUP(B34,[1]Programma!$A:$C,3,FALSE))</f>
        <v/>
      </c>
      <c r="AB34" s="45">
        <f>IF(B34="","",VLOOKUP(B34&amp;E34&amp;F34,[1]Kredietbeheerders!$A:$E,4,FALSE))</f>
        <v>10203</v>
      </c>
      <c r="AC34" s="76" t="str">
        <f>IF(B34="","",VLOOKUP(B34&amp;E34&amp;F34,[1]Kredietbeheerders!$A:$E,5,FALSE))</f>
        <v>Jeanet Meesen Financieel beheer</v>
      </c>
    </row>
    <row r="35" spans="2:29" s="6" customFormat="1" ht="11.5" x14ac:dyDescent="0.25">
      <c r="B35" s="63">
        <v>60199</v>
      </c>
      <c r="C35" s="68" t="str">
        <f>IF(D35=1,"GEBLOKKEERD NUMMER",IF(ISERROR(VLOOKUP(B35,[1]Grootboeknummer!$A:$B,2,FALSE)),"",VLOOKUP(B35,[1]Grootboeknummer!$A:$B,2,FALSE)))</f>
        <v>Resultaat rekening van baten en lasten</v>
      </c>
      <c r="D35" s="68">
        <f>IF(ISERROR(VLOOKUP(B35,[1]Grootboeknummer!$A:$B,2,FALSE)),"",VLOOKUP(B35,[1]Grootboeknummer!$A:$F,6,FALSE))</f>
        <v>0</v>
      </c>
      <c r="E35" s="63">
        <v>71101</v>
      </c>
      <c r="F35" s="80" t="s">
        <v>151</v>
      </c>
      <c r="G35" s="68" t="str">
        <f>IF(H35=1,"GEBLOKKEERD NUMMER",IF(E35="","",VLOOKUP(E35&amp;F35,[1]Kostensoort!$A:$F,4,FALSE)))</f>
        <v>Storting algemene bedrijfsreserve (abr)</v>
      </c>
      <c r="H35" s="68">
        <f>IF(E35="","",VLOOKUP(E35&amp;F35,[1]Kostensoort!$A:$G,7,FALSE))</f>
        <v>0</v>
      </c>
      <c r="I35" s="72" t="str">
        <f>IF(B35="","",IF(VLOOKUP(B35&amp;E35&amp;F35,[1]Kredietbeheerders!$A:$B,2,FALSE)=10,"J","N"))</f>
        <v>J</v>
      </c>
      <c r="J35" s="63" t="s">
        <v>156</v>
      </c>
      <c r="K35" s="73"/>
      <c r="L35" s="61">
        <v>-789000</v>
      </c>
      <c r="M35" s="61">
        <v>-789000</v>
      </c>
      <c r="N35" s="61">
        <v>-789000</v>
      </c>
      <c r="O35" s="61">
        <v>-789000</v>
      </c>
      <c r="P35" s="61">
        <v>-789000</v>
      </c>
      <c r="Q35" s="64"/>
      <c r="R35" s="64"/>
      <c r="S35" s="64"/>
      <c r="T35" s="64"/>
      <c r="U35" s="64"/>
      <c r="V35" s="63"/>
      <c r="W35" s="68" t="str">
        <f>IF(ISERROR(VLOOKUP(V35,[1]Taken!$A:$B,2,FALSE)),"",VLOOKUP(V35,[1]Taken!$A:$B,2,FALSE))</f>
        <v/>
      </c>
      <c r="X35" s="63"/>
      <c r="Y35" s="68" t="str">
        <f>IF(ISERROR(VLOOKUP(B35,[1]Grootboeknummer!$A:$V,22,FALSE)),"",VLOOKUP(B35,[1]Grootboeknummer!$A:$V,22,FALSE))</f>
        <v>0.11</v>
      </c>
      <c r="Z35" s="68" t="str">
        <f>IF(ISERROR(VLOOKUP(B35,[1]Grootboeknummer!$A:$W,23,FALSE)),"",VLOOKUP(B35,[1]Grootboeknummer!$A:$W,23,FALSE))</f>
        <v>Resultaat van de rekening van baten en lasten</v>
      </c>
      <c r="AA35" s="68" t="str">
        <f>IF(ISERROR(VLOOKUP(B35,[1]Programma!$A:$C,3,FALSE)),"",VLOOKUP(B35,[1]Programma!$A:$C,3,FALSE))</f>
        <v>0 Algemene dekkingsmiddelen en onvoorzien (1)</v>
      </c>
      <c r="AB35" s="45">
        <f>IF(B35="","",VLOOKUP(B35&amp;E35&amp;F35,[1]Kredietbeheerders!$A:$E,4,FALSE))</f>
        <v>10203</v>
      </c>
      <c r="AC35" s="76" t="str">
        <f>IF(B35="","",VLOOKUP(B35&amp;E35&amp;F35,[1]Kredietbeheerders!$A:$E,5,FALSE))</f>
        <v>Jeanet Meesen Financieel beheer</v>
      </c>
    </row>
    <row r="36" spans="2:29" s="6" customFormat="1" ht="11.5" x14ac:dyDescent="0.25">
      <c r="B36" s="63">
        <v>99101</v>
      </c>
      <c r="C36" s="68" t="str">
        <f>IF(D36=1,"GEBLOKKEERD NUMMER",IF(ISERROR(VLOOKUP(B36,[1]Grootboeknummer!$A:$B,2,FALSE)),"",VLOOKUP(B36,[1]Grootboeknummer!$A:$B,2,FALSE)))</f>
        <v>Algemene bedrijfsreserve basis</v>
      </c>
      <c r="D36" s="68">
        <f>IF(ISERROR(VLOOKUP(B36,[1]Grootboeknummer!$A:$B,2,FALSE)),"",VLOOKUP(B36,[1]Grootboeknummer!$A:$F,6,FALSE))</f>
        <v>0</v>
      </c>
      <c r="E36" s="63">
        <v>71101</v>
      </c>
      <c r="F36" s="80" t="s">
        <v>152</v>
      </c>
      <c r="G36" s="68" t="str">
        <f>IF(H36=1,"GEBLOKKEERD NUMMER",IF(E36="","",VLOOKUP(E36&amp;F36,[1]Kostensoort!$A:$F,4,FALSE)))</f>
        <v>Onttrekking algemene bedrijfsreserve (abr)</v>
      </c>
      <c r="H36" s="68">
        <f>IF(E36="","",VLOOKUP(E36&amp;F36,[1]Kostensoort!$A:$G,7,FALSE))</f>
        <v>0</v>
      </c>
      <c r="I36" s="72" t="str">
        <f>IF(B36="","",IF(VLOOKUP(B36&amp;E36&amp;F36,[1]Kredietbeheerders!$A:$B,2,FALSE)=10,"J","N"))</f>
        <v>J</v>
      </c>
      <c r="J36" s="63" t="s">
        <v>156</v>
      </c>
      <c r="K36" s="73"/>
      <c r="L36" s="61"/>
      <c r="M36" s="61"/>
      <c r="N36" s="61"/>
      <c r="O36" s="61"/>
      <c r="P36" s="61"/>
      <c r="Q36" s="64">
        <v>-789000</v>
      </c>
      <c r="R36" s="64">
        <v>-789000</v>
      </c>
      <c r="S36" s="64">
        <v>-789000</v>
      </c>
      <c r="T36" s="64">
        <v>-789000</v>
      </c>
      <c r="U36" s="64">
        <v>-789000</v>
      </c>
      <c r="V36" s="63"/>
      <c r="W36" s="68" t="str">
        <f>IF(ISERROR(VLOOKUP(V36,[1]Taken!$A:$B,2,FALSE)),"",VLOOKUP(V36,[1]Taken!$A:$B,2,FALSE))</f>
        <v/>
      </c>
      <c r="X36" s="63"/>
      <c r="Y36" s="68" t="str">
        <f>IF(ISERROR(VLOOKUP(B36,[1]Grootboeknummer!$A:$V,22,FALSE)),"",VLOOKUP(B36,[1]Grootboeknummer!$A:$V,22,FALSE))</f>
        <v>P111</v>
      </c>
      <c r="Z36" s="68" t="str">
        <f>IF(ISERROR(VLOOKUP(B36,[1]Grootboeknummer!$A:$W,23,FALSE)),"",VLOOKUP(B36,[1]Grootboeknummer!$A:$W,23,FALSE))</f>
        <v>Eigen vermogen: Algemene reserve</v>
      </c>
      <c r="AA36" s="68" t="str">
        <f>IF(ISERROR(VLOOKUP(B36,[1]Programma!$A:$C,3,FALSE)),"",VLOOKUP(B36,[1]Programma!$A:$C,3,FALSE))</f>
        <v/>
      </c>
      <c r="AB36" s="45">
        <f>IF(B36="","",VLOOKUP(B36&amp;E36&amp;F36,[1]Kredietbeheerders!$A:$E,4,FALSE))</f>
        <v>10203</v>
      </c>
      <c r="AC36" s="76" t="str">
        <f>IF(B36="","",VLOOKUP(B36&amp;E36&amp;F36,[1]Kredietbeheerders!$A:$E,5,FALSE))</f>
        <v>Jeanet Meesen Financieel beheer</v>
      </c>
    </row>
    <row r="37" spans="2:29" s="6" customFormat="1" ht="11.5" x14ac:dyDescent="0.25">
      <c r="B37" s="63"/>
      <c r="C37" s="68" t="str">
        <f>IF(D37=1,"GEBLOKKEERD NUMMER",IF(ISERROR(VLOOKUP(B37,[1]Grootboeknummer!$A:$B,2,FALSE)),"",VLOOKUP(B37,[1]Grootboeknummer!$A:$B,2,FALSE)))</f>
        <v/>
      </c>
      <c r="D37" s="68" t="str">
        <f>IF(ISERROR(VLOOKUP(B37,[1]Grootboeknummer!$A:$B,2,FALSE)),"",VLOOKUP(B37,[1]Grootboeknummer!$A:$F,6,FALSE))</f>
        <v/>
      </c>
      <c r="E37" s="63"/>
      <c r="F37" s="80"/>
      <c r="G37" s="68" t="str">
        <f>IF(H37=1,"GEBLOKKEERD NUMMER",IF(E37="","",VLOOKUP(E37&amp;F37,[1]Kostensoort!$A:$F,4,FALSE)))</f>
        <v/>
      </c>
      <c r="H37" s="68" t="str">
        <f>IF(E37="","",VLOOKUP(E37&amp;F37,[1]Kostensoort!$A:$G,7,FALSE))</f>
        <v/>
      </c>
      <c r="I37" s="72" t="str">
        <f>IF(B37="","",IF(VLOOKUP(B37&amp;E37&amp;F37,[1]Kredietbeheerders!$A:$B,2,FALSE)=10,"J","N"))</f>
        <v/>
      </c>
      <c r="J37" s="63"/>
      <c r="K37" s="73"/>
      <c r="L37" s="61"/>
      <c r="M37" s="61"/>
      <c r="N37" s="61"/>
      <c r="O37" s="61"/>
      <c r="P37" s="61"/>
      <c r="Q37" s="64"/>
      <c r="R37" s="64"/>
      <c r="S37" s="64"/>
      <c r="T37" s="64"/>
      <c r="U37" s="64"/>
      <c r="V37" s="63"/>
      <c r="W37" s="68" t="str">
        <f>IF(ISERROR(VLOOKUP(V37,[1]Taken!$A:$B,2,FALSE)),"",VLOOKUP(V37,[1]Taken!$A:$B,2,FALSE))</f>
        <v/>
      </c>
      <c r="X37" s="63"/>
      <c r="Y37" s="68" t="str">
        <f>IF(ISERROR(VLOOKUP(B37,[1]Grootboeknummer!$A:$V,22,FALSE)),"",VLOOKUP(B37,[1]Grootboeknummer!$A:$V,22,FALSE))</f>
        <v/>
      </c>
      <c r="Z37" s="68" t="str">
        <f>IF(ISERROR(VLOOKUP(B37,[1]Grootboeknummer!$A:$W,23,FALSE)),"",VLOOKUP(B37,[1]Grootboeknummer!$A:$W,23,FALSE))</f>
        <v/>
      </c>
      <c r="AA37" s="68" t="str">
        <f>IF(ISERROR(VLOOKUP(B37,[1]Programma!$A:$C,3,FALSE)),"",VLOOKUP(B37,[1]Programma!$A:$C,3,FALSE))</f>
        <v/>
      </c>
      <c r="AB37" s="45" t="str">
        <f>IF(B37="","",VLOOKUP(B37&amp;E37&amp;F37,[1]Kredietbeheerders!$A:$E,4,FALSE))</f>
        <v/>
      </c>
      <c r="AC37" s="76" t="str">
        <f>IF(B37="","",VLOOKUP(B37&amp;E37&amp;F37,[1]Kredietbeheerders!$A:$E,5,FALSE))</f>
        <v/>
      </c>
    </row>
    <row r="38" spans="2:29" s="6" customFormat="1" ht="11.5" hidden="1" x14ac:dyDescent="0.25">
      <c r="B38" s="63"/>
      <c r="C38" s="117" t="s">
        <v>158</v>
      </c>
      <c r="D38" s="68" t="str">
        <f>IF(ISERROR(VLOOKUP(B38,[1]Grootboeknummer!$A:$B,2,FALSE)),"",VLOOKUP(B38,[1]Grootboeknummer!$A:$F,6,FALSE))</f>
        <v/>
      </c>
      <c r="E38" s="63"/>
      <c r="F38" s="80"/>
      <c r="G38" s="68" t="str">
        <f>IF(H38=1,"GEBLOKKEERD NUMMER",IF(E38="","",VLOOKUP(E38&amp;F38,[1]Kostensoort!$A:$F,4,FALSE)))</f>
        <v/>
      </c>
      <c r="H38" s="68" t="str">
        <f>IF(E38="","",VLOOKUP(E38&amp;F38,[1]Kostensoort!$A:$G,7,FALSE))</f>
        <v/>
      </c>
      <c r="I38" s="72" t="str">
        <f>IF(B38="","",IF(VLOOKUP(B38&amp;E38&amp;F38,[1]Kredietbeheerders!$A:$B,2,FALSE)=10,"J","N"))</f>
        <v/>
      </c>
      <c r="J38" s="63"/>
      <c r="K38" s="73"/>
      <c r="L38" s="61"/>
      <c r="M38" s="61"/>
      <c r="N38" s="61"/>
      <c r="O38" s="61"/>
      <c r="P38" s="61"/>
      <c r="Q38" s="64"/>
      <c r="R38" s="64"/>
      <c r="S38" s="64"/>
      <c r="T38" s="64"/>
      <c r="U38" s="64"/>
      <c r="V38" s="63"/>
      <c r="W38" s="68" t="str">
        <f>IF(ISERROR(VLOOKUP(V38,[1]Taken!$A:$B,2,FALSE)),"",VLOOKUP(V38,[1]Taken!$A:$B,2,FALSE))</f>
        <v/>
      </c>
      <c r="X38" s="63"/>
      <c r="Y38" s="68" t="str">
        <f>IF(ISERROR(VLOOKUP(B38,[1]Grootboeknummer!$A:$V,22,FALSE)),"",VLOOKUP(B38,[1]Grootboeknummer!$A:$V,22,FALSE))</f>
        <v/>
      </c>
      <c r="Z38" s="68" t="str">
        <f>IF(ISERROR(VLOOKUP(B38,[1]Grootboeknummer!$A:$W,23,FALSE)),"",VLOOKUP(B38,[1]Grootboeknummer!$A:$W,23,FALSE))</f>
        <v/>
      </c>
      <c r="AA38" s="68" t="str">
        <f>IF(ISERROR(VLOOKUP(B38,[1]Programma!$A:$C,3,FALSE)),"",VLOOKUP(B38,[1]Programma!$A:$C,3,FALSE))</f>
        <v/>
      </c>
      <c r="AB38" s="45" t="str">
        <f>IF(B38="","",VLOOKUP(B38&amp;E38&amp;F38,[1]Kredietbeheerders!$A:$E,4,FALSE))</f>
        <v/>
      </c>
      <c r="AC38" s="76" t="str">
        <f>IF(B38="","",VLOOKUP(B38&amp;E38&amp;F38,[1]Kredietbeheerders!$A:$E,5,FALSE))</f>
        <v/>
      </c>
    </row>
    <row r="39" spans="2:29" s="6" customFormat="1" ht="11.5" x14ac:dyDescent="0.25">
      <c r="B39" s="63">
        <v>99221</v>
      </c>
      <c r="C39" s="68" t="str">
        <f>IF(D39=1,"GEBLOKKEERD NUMMER",IF(ISERROR(VLOOKUP(B39,[1]Grootboeknummer!$A:$B,2,FALSE)),"",VLOOKUP(B39,[1]Grootboeknummer!$A:$B,2,FALSE)))</f>
        <v>Voorziening egalisatie wegbeheer deklagen</v>
      </c>
      <c r="D39" s="68">
        <f>IF(ISERROR(VLOOKUP(B39,[1]Grootboeknummer!$A:$B,2,FALSE)),"",VLOOKUP(B39,[1]Grootboeknummer!$A:$F,6,FALSE))</f>
        <v>0</v>
      </c>
      <c r="E39" s="63">
        <v>72221</v>
      </c>
      <c r="F39" s="80" t="s">
        <v>151</v>
      </c>
      <c r="G39" s="68" t="str">
        <f>IF(H39=1,"GEBLOKKEERD NUMMER",IF(E39="","",VLOOKUP(E39&amp;F39,[1]Kostensoort!$A:$F,4,FALSE)))</f>
        <v>Storting voorziening egal. wegbeheer deklagen</v>
      </c>
      <c r="H39" s="68">
        <f>IF(E39="","",VLOOKUP(E39&amp;F39,[1]Kostensoort!$A:$G,7,FALSE))</f>
        <v>0</v>
      </c>
      <c r="I39" s="72" t="str">
        <f>IF(B39="","",IF(VLOOKUP(B39&amp;E39&amp;F39,[1]Kredietbeheerders!$A:$B,2,FALSE)=10,"J","N"))</f>
        <v>J</v>
      </c>
      <c r="J39" s="63" t="s">
        <v>156</v>
      </c>
      <c r="K39" s="73"/>
      <c r="L39" s="61">
        <v>407425</v>
      </c>
      <c r="M39" s="61"/>
      <c r="N39" s="61"/>
      <c r="O39" s="61"/>
      <c r="P39" s="61"/>
      <c r="Q39" s="64"/>
      <c r="R39" s="64"/>
      <c r="S39" s="64"/>
      <c r="T39" s="64"/>
      <c r="U39" s="64"/>
      <c r="V39" s="63"/>
      <c r="W39" s="68" t="str">
        <f>IF(ISERROR(VLOOKUP(V39,[1]Taken!$A:$B,2,FALSE)),"",VLOOKUP(V39,[1]Taken!$A:$B,2,FALSE))</f>
        <v/>
      </c>
      <c r="X39" s="63"/>
      <c r="Y39" s="68" t="str">
        <f>IF(ISERROR(VLOOKUP(B39,[1]Grootboeknummer!$A:$V,22,FALSE)),"",VLOOKUP(B39,[1]Grootboeknummer!$A:$V,22,FALSE))</f>
        <v>P12</v>
      </c>
      <c r="Z39" s="68" t="str">
        <f>IF(ISERROR(VLOOKUP(B39,[1]Grootboeknummer!$A:$W,23,FALSE)),"",VLOOKUP(B39,[1]Grootboeknummer!$A:$W,23,FALSE))</f>
        <v>Voorzieningen</v>
      </c>
      <c r="AA39" s="68" t="str">
        <f>IF(ISERROR(VLOOKUP(B39,[1]Programma!$A:$C,3,FALSE)),"",VLOOKUP(B39,[1]Programma!$A:$C,3,FALSE))</f>
        <v/>
      </c>
      <c r="AB39" s="45">
        <f>IF(B39="","",VLOOKUP(B39&amp;E39&amp;F39,[1]Kredietbeheerders!$A:$E,4,FALSE))</f>
        <v>10203</v>
      </c>
      <c r="AC39" s="76" t="str">
        <f>IF(B39="","",VLOOKUP(B39&amp;E39&amp;F39,[1]Kredietbeheerders!$A:$E,5,FALSE))</f>
        <v>Jeanet Meesen Financieel beheer</v>
      </c>
    </row>
    <row r="40" spans="2:29" s="6" customFormat="1" ht="11.5" x14ac:dyDescent="0.25">
      <c r="B40" s="63">
        <v>62101</v>
      </c>
      <c r="C40" s="68" t="str">
        <f>IF(D40=1,"GEBLOKKEERD NUMMER",IF(ISERROR(VLOOKUP(B40,[1]Grootboeknummer!$A:$B,2,FALSE)),"",VLOOKUP(B40,[1]Grootboeknummer!$A:$B,2,FALSE)))</f>
        <v>BBK Verkeer en vervoer - wegbeheer</v>
      </c>
      <c r="D40" s="68">
        <f>IF(ISERROR(VLOOKUP(B40,[1]Grootboeknummer!$A:$B,2,FALSE)),"",VLOOKUP(B40,[1]Grootboeknummer!$A:$F,6,FALSE))</f>
        <v>0</v>
      </c>
      <c r="E40" s="63">
        <v>72221</v>
      </c>
      <c r="F40" s="80" t="s">
        <v>152</v>
      </c>
      <c r="G40" s="68" t="str">
        <f>IF(H40=1,"GEBLOKKEERD NUMMER",IF(E40="","",VLOOKUP(E40&amp;F40,[1]Kostensoort!$A:$F,4,FALSE)))</f>
        <v>Onttrekking voorziening egal. wegbeheer deklagen</v>
      </c>
      <c r="H40" s="68">
        <f>IF(E40="","",VLOOKUP(E40&amp;F40,[1]Kostensoort!$A:$G,7,FALSE))</f>
        <v>0</v>
      </c>
      <c r="I40" s="72" t="str">
        <f>IF(B40="","",IF(VLOOKUP(B40&amp;E40&amp;F40,[1]Kredietbeheerders!$A:$B,2,FALSE)=10,"J","N"))</f>
        <v>J</v>
      </c>
      <c r="J40" s="63" t="s">
        <v>156</v>
      </c>
      <c r="K40" s="73"/>
      <c r="L40" s="61"/>
      <c r="M40" s="61"/>
      <c r="N40" s="61"/>
      <c r="O40" s="61"/>
      <c r="P40" s="61"/>
      <c r="Q40" s="64">
        <v>407425</v>
      </c>
      <c r="R40" s="64"/>
      <c r="S40" s="64"/>
      <c r="T40" s="64"/>
      <c r="U40" s="64"/>
      <c r="V40" s="63"/>
      <c r="W40" s="68" t="str">
        <f>IF(ISERROR(VLOOKUP(V40,[1]Taken!$A:$B,2,FALSE)),"",VLOOKUP(V40,[1]Taken!$A:$B,2,FALSE))</f>
        <v/>
      </c>
      <c r="X40" s="63"/>
      <c r="Y40" s="68" t="str">
        <f>IF(ISERROR(VLOOKUP(B40,[1]Grootboeknummer!$A:$V,22,FALSE)),"",VLOOKUP(B40,[1]Grootboeknummer!$A:$V,22,FALSE))</f>
        <v>2.1</v>
      </c>
      <c r="Z40" s="68" t="str">
        <f>IF(ISERROR(VLOOKUP(B40,[1]Grootboeknummer!$A:$W,23,FALSE)),"",VLOOKUP(B40,[1]Grootboeknummer!$A:$W,23,FALSE))</f>
        <v>Verkeer en vervoer</v>
      </c>
      <c r="AA40" s="68" t="str">
        <f>IF(ISERROR(VLOOKUP(B40,[1]Programma!$A:$C,3,FALSE)),"",VLOOKUP(B40,[1]Programma!$A:$C,3,FALSE))</f>
        <v>2 Leefomgeving (1)</v>
      </c>
      <c r="AB40" s="45">
        <f>IF(B40="","",VLOOKUP(B40&amp;E40&amp;F40,[1]Kredietbeheerders!$A:$E,4,FALSE))</f>
        <v>10203</v>
      </c>
      <c r="AC40" s="76" t="str">
        <f>IF(B40="","",VLOOKUP(B40&amp;E40&amp;F40,[1]Kredietbeheerders!$A:$E,5,FALSE))</f>
        <v>Jeanet Meesen Financieel beheer</v>
      </c>
    </row>
    <row r="41" spans="2:29" s="6" customFormat="1" ht="11.5" x14ac:dyDescent="0.25">
      <c r="B41" s="63">
        <v>99222</v>
      </c>
      <c r="C41" s="68" t="str">
        <f>IF(D41=1,"GEBLOKKEERD NUMMER",IF(ISERROR(VLOOKUP(B41,[1]Grootboeknummer!$A:$B,2,FALSE)),"",VLOOKUP(B41,[1]Grootboeknummer!$A:$B,2,FALSE)))</f>
        <v>Voorziening egalisatie wegbeheer elementen</v>
      </c>
      <c r="D41" s="68">
        <f>IF(ISERROR(VLOOKUP(B41,[1]Grootboeknummer!$A:$B,2,FALSE)),"",VLOOKUP(B41,[1]Grootboeknummer!$A:$F,6,FALSE))</f>
        <v>0</v>
      </c>
      <c r="E41" s="63">
        <v>72222</v>
      </c>
      <c r="F41" s="80" t="s">
        <v>151</v>
      </c>
      <c r="G41" s="68" t="str">
        <f>IF(H41=1,"GEBLOKKEERD NUMMER",IF(E41="","",VLOOKUP(E41&amp;F41,[1]Kostensoort!$A:$F,4,FALSE)))</f>
        <v>Storting voorziening egal. wegbeheer elementen</v>
      </c>
      <c r="H41" s="68">
        <f>IF(E41="","",VLOOKUP(E41&amp;F41,[1]Kostensoort!$A:$G,7,FALSE))</f>
        <v>0</v>
      </c>
      <c r="I41" s="72" t="str">
        <f>IF(B41="","",IF(VLOOKUP(B41&amp;E41&amp;F41,[1]Kredietbeheerders!$A:$B,2,FALSE)=10,"J","N"))</f>
        <v>J</v>
      </c>
      <c r="J41" s="63" t="s">
        <v>156</v>
      </c>
      <c r="K41" s="73"/>
      <c r="L41" s="61">
        <v>511922</v>
      </c>
      <c r="M41" s="61"/>
      <c r="N41" s="61"/>
      <c r="O41" s="61"/>
      <c r="P41" s="61"/>
      <c r="Q41" s="64"/>
      <c r="R41" s="64"/>
      <c r="S41" s="64"/>
      <c r="T41" s="64"/>
      <c r="U41" s="64"/>
      <c r="V41" s="63"/>
      <c r="W41" s="68" t="str">
        <f>IF(ISERROR(VLOOKUP(V41,[1]Taken!$A:$B,2,FALSE)),"",VLOOKUP(V41,[1]Taken!$A:$B,2,FALSE))</f>
        <v/>
      </c>
      <c r="X41" s="63"/>
      <c r="Y41" s="68" t="str">
        <f>IF(ISERROR(VLOOKUP(B41,[1]Grootboeknummer!$A:$V,22,FALSE)),"",VLOOKUP(B41,[1]Grootboeknummer!$A:$V,22,FALSE))</f>
        <v>P12</v>
      </c>
      <c r="Z41" s="68" t="str">
        <f>IF(ISERROR(VLOOKUP(B41,[1]Grootboeknummer!$A:$W,23,FALSE)),"",VLOOKUP(B41,[1]Grootboeknummer!$A:$W,23,FALSE))</f>
        <v>Voorzieningen</v>
      </c>
      <c r="AA41" s="68" t="str">
        <f>IF(ISERROR(VLOOKUP(B41,[1]Programma!$A:$C,3,FALSE)),"",VLOOKUP(B41,[1]Programma!$A:$C,3,FALSE))</f>
        <v/>
      </c>
      <c r="AB41" s="45">
        <f>IF(B41="","",VLOOKUP(B41&amp;E41&amp;F41,[1]Kredietbeheerders!$A:$E,4,FALSE))</f>
        <v>10203</v>
      </c>
      <c r="AC41" s="76" t="str">
        <f>IF(B41="","",VLOOKUP(B41&amp;E41&amp;F41,[1]Kredietbeheerders!$A:$E,5,FALSE))</f>
        <v>Jeanet Meesen Financieel beheer</v>
      </c>
    </row>
    <row r="42" spans="2:29" s="6" customFormat="1" ht="11.5" x14ac:dyDescent="0.25">
      <c r="B42" s="63">
        <v>62101</v>
      </c>
      <c r="C42" s="68" t="str">
        <f>IF(D42=1,"GEBLOKKEERD NUMMER",IF(ISERROR(VLOOKUP(B42,[1]Grootboeknummer!$A:$B,2,FALSE)),"",VLOOKUP(B42,[1]Grootboeknummer!$A:$B,2,FALSE)))</f>
        <v>BBK Verkeer en vervoer - wegbeheer</v>
      </c>
      <c r="D42" s="68">
        <f>IF(ISERROR(VLOOKUP(B42,[1]Grootboeknummer!$A:$B,2,FALSE)),"",VLOOKUP(B42,[1]Grootboeknummer!$A:$F,6,FALSE))</f>
        <v>0</v>
      </c>
      <c r="E42" s="63">
        <v>72222</v>
      </c>
      <c r="F42" s="80" t="s">
        <v>152</v>
      </c>
      <c r="G42" s="68" t="str">
        <f>IF(H42=1,"GEBLOKKEERD NUMMER",IF(E42="","",VLOOKUP(E42&amp;F42,[1]Kostensoort!$A:$F,4,FALSE)))</f>
        <v>Onttrekking voorziening egal. wegbeheer elementen</v>
      </c>
      <c r="H42" s="68">
        <f>IF(E42="","",VLOOKUP(E42&amp;F42,[1]Kostensoort!$A:$G,7,FALSE))</f>
        <v>0</v>
      </c>
      <c r="I42" s="72" t="str">
        <f>IF(B42="","",IF(VLOOKUP(B42&amp;E42&amp;F42,[1]Kredietbeheerders!$A:$B,2,FALSE)=10,"J","N"))</f>
        <v>J</v>
      </c>
      <c r="J42" s="63" t="s">
        <v>156</v>
      </c>
      <c r="K42" s="73"/>
      <c r="L42" s="61"/>
      <c r="M42" s="61"/>
      <c r="N42" s="61"/>
      <c r="O42" s="61"/>
      <c r="P42" s="61"/>
      <c r="Q42" s="64">
        <v>511922</v>
      </c>
      <c r="R42" s="64"/>
      <c r="S42" s="64"/>
      <c r="T42" s="64"/>
      <c r="U42" s="64"/>
      <c r="V42" s="63"/>
      <c r="W42" s="68" t="str">
        <f>IF(ISERROR(VLOOKUP(V42,[1]Taken!$A:$B,2,FALSE)),"",VLOOKUP(V42,[1]Taken!$A:$B,2,FALSE))</f>
        <v/>
      </c>
      <c r="X42" s="63"/>
      <c r="Y42" s="68" t="str">
        <f>IF(ISERROR(VLOOKUP(B42,[1]Grootboeknummer!$A:$V,22,FALSE)),"",VLOOKUP(B42,[1]Grootboeknummer!$A:$V,22,FALSE))</f>
        <v>2.1</v>
      </c>
      <c r="Z42" s="68" t="str">
        <f>IF(ISERROR(VLOOKUP(B42,[1]Grootboeknummer!$A:$W,23,FALSE)),"",VLOOKUP(B42,[1]Grootboeknummer!$A:$W,23,FALSE))</f>
        <v>Verkeer en vervoer</v>
      </c>
      <c r="AA42" s="68" t="str">
        <f>IF(ISERROR(VLOOKUP(B42,[1]Programma!$A:$C,3,FALSE)),"",VLOOKUP(B42,[1]Programma!$A:$C,3,FALSE))</f>
        <v>2 Leefomgeving (1)</v>
      </c>
      <c r="AB42" s="45">
        <f>IF(B42="","",VLOOKUP(B42&amp;E42&amp;F42,[1]Kredietbeheerders!$A:$E,4,FALSE))</f>
        <v>10203</v>
      </c>
      <c r="AC42" s="76" t="str">
        <f>IF(B42="","",VLOOKUP(B42&amp;E42&amp;F42,[1]Kredietbeheerders!$A:$E,5,FALSE))</f>
        <v>Jeanet Meesen Financieel beheer</v>
      </c>
    </row>
    <row r="43" spans="2:29" s="6" customFormat="1" ht="11.5" x14ac:dyDescent="0.25">
      <c r="B43" s="63">
        <v>99223</v>
      </c>
      <c r="C43" s="68" t="str">
        <f>IF(D43=1,"GEBLOKKEERD NUMMER",IF(ISERROR(VLOOKUP(B43,[1]Grootboeknummer!$A:$B,2,FALSE)),"",VLOOKUP(B43,[1]Grootboeknummer!$A:$B,2,FALSE)))</f>
        <v>Voorziening egalisatie waterbeheer</v>
      </c>
      <c r="D43" s="68">
        <f>IF(ISERROR(VLOOKUP(B43,[1]Grootboeknummer!$A:$B,2,FALSE)),"",VLOOKUP(B43,[1]Grootboeknummer!$A:$F,6,FALSE))</f>
        <v>0</v>
      </c>
      <c r="E43" s="63">
        <v>72223</v>
      </c>
      <c r="F43" s="80" t="s">
        <v>152</v>
      </c>
      <c r="G43" s="68" t="str">
        <f>IF(H43=1,"GEBLOKKEERD NUMMER",IF(E43="","",VLOOKUP(E43&amp;F43,[1]Kostensoort!$A:$F,4,FALSE)))</f>
        <v>Onttrekking voorziening egalisatie waterbeheer</v>
      </c>
      <c r="H43" s="68">
        <f>IF(E43="","",VLOOKUP(E43&amp;F43,[1]Kostensoort!$A:$G,7,FALSE))</f>
        <v>0</v>
      </c>
      <c r="I43" s="72" t="str">
        <f>IF(B43="","",IF(VLOOKUP(B43&amp;E43&amp;F43,[1]Kredietbeheerders!$A:$B,2,FALSE)=10,"J","N"))</f>
        <v>J</v>
      </c>
      <c r="J43" s="63" t="s">
        <v>156</v>
      </c>
      <c r="K43" s="73"/>
      <c r="L43" s="61"/>
      <c r="M43" s="61"/>
      <c r="N43" s="61"/>
      <c r="O43" s="61"/>
      <c r="P43" s="61"/>
      <c r="Q43" s="64">
        <v>31720</v>
      </c>
      <c r="R43" s="64"/>
      <c r="S43" s="64"/>
      <c r="T43" s="64"/>
      <c r="U43" s="64"/>
      <c r="V43" s="63"/>
      <c r="W43" s="68" t="str">
        <f>IF(ISERROR(VLOOKUP(V43,[1]Taken!$A:$B,2,FALSE)),"",VLOOKUP(V43,[1]Taken!$A:$B,2,FALSE))</f>
        <v/>
      </c>
      <c r="X43" s="63"/>
      <c r="Y43" s="68" t="str">
        <f>IF(ISERROR(VLOOKUP(B43,[1]Grootboeknummer!$A:$V,22,FALSE)),"",VLOOKUP(B43,[1]Grootboeknummer!$A:$V,22,FALSE))</f>
        <v>P12</v>
      </c>
      <c r="Z43" s="68" t="str">
        <f>IF(ISERROR(VLOOKUP(B43,[1]Grootboeknummer!$A:$W,23,FALSE)),"",VLOOKUP(B43,[1]Grootboeknummer!$A:$W,23,FALSE))</f>
        <v>Voorzieningen</v>
      </c>
      <c r="AA43" s="68" t="str">
        <f>IF(ISERROR(VLOOKUP(B43,[1]Programma!$A:$C,3,FALSE)),"",VLOOKUP(B43,[1]Programma!$A:$C,3,FALSE))</f>
        <v/>
      </c>
      <c r="AB43" s="45">
        <f>IF(B43="","",VLOOKUP(B43&amp;E43&amp;F43,[1]Kredietbeheerders!$A:$E,4,FALSE))</f>
        <v>10203</v>
      </c>
      <c r="AC43" s="76" t="str">
        <f>IF(B43="","",VLOOKUP(B43&amp;E43&amp;F43,[1]Kredietbeheerders!$A:$E,5,FALSE))</f>
        <v>Jeanet Meesen Financieel beheer</v>
      </c>
    </row>
    <row r="44" spans="2:29" s="6" customFormat="1" ht="11.5" x14ac:dyDescent="0.25">
      <c r="B44" s="63">
        <v>65701</v>
      </c>
      <c r="C44" s="68" t="str">
        <f>IF(D44=1,"GEBLOKKEERD NUMMER",IF(ISERROR(VLOOKUP(B44,[1]Grootboeknummer!$A:$B,2,FALSE)),"",VLOOKUP(B44,[1]Grootboeknummer!$A:$B,2,FALSE)))</f>
        <v>BBK Openbaar groen</v>
      </c>
      <c r="D44" s="68">
        <f>IF(ISERROR(VLOOKUP(B44,[1]Grootboeknummer!$A:$B,2,FALSE)),"",VLOOKUP(B44,[1]Grootboeknummer!$A:$F,6,FALSE))</f>
        <v>0</v>
      </c>
      <c r="E44" s="63">
        <v>72223</v>
      </c>
      <c r="F44" s="80" t="s">
        <v>151</v>
      </c>
      <c r="G44" s="68" t="str">
        <f>IF(H44=1,"GEBLOKKEERD NUMMER",IF(E44="","",VLOOKUP(E44&amp;F44,[1]Kostensoort!$A:$F,4,FALSE)))</f>
        <v>Storting voorziening egalisatie waterbeheer</v>
      </c>
      <c r="H44" s="68">
        <f>IF(E44="","",VLOOKUP(E44&amp;F44,[1]Kostensoort!$A:$G,7,FALSE))</f>
        <v>0</v>
      </c>
      <c r="I44" s="72" t="str">
        <f>IF(B44="","",IF(VLOOKUP(B44&amp;E44&amp;F44,[1]Kredietbeheerders!$A:$B,2,FALSE)=10,"J","N"))</f>
        <v>J</v>
      </c>
      <c r="J44" s="63" t="s">
        <v>156</v>
      </c>
      <c r="K44" s="73"/>
      <c r="L44" s="61">
        <v>31720</v>
      </c>
      <c r="M44" s="61"/>
      <c r="N44" s="61"/>
      <c r="O44" s="61"/>
      <c r="P44" s="61"/>
      <c r="Q44" s="64"/>
      <c r="R44" s="64"/>
      <c r="S44" s="64"/>
      <c r="T44" s="64"/>
      <c r="U44" s="64"/>
      <c r="V44" s="63"/>
      <c r="W44" s="68" t="str">
        <f>IF(ISERROR(VLOOKUP(V44,[1]Taken!$A:$B,2,FALSE)),"",VLOOKUP(V44,[1]Taken!$A:$B,2,FALSE))</f>
        <v/>
      </c>
      <c r="X44" s="63"/>
      <c r="Y44" s="68" t="str">
        <f>IF(ISERROR(VLOOKUP(B44,[1]Grootboeknummer!$A:$V,22,FALSE)),"",VLOOKUP(B44,[1]Grootboeknummer!$A:$V,22,FALSE))</f>
        <v>5.7</v>
      </c>
      <c r="Z44" s="68" t="str">
        <f>IF(ISERROR(VLOOKUP(B44,[1]Grootboeknummer!$A:$W,23,FALSE)),"",VLOOKUP(B44,[1]Grootboeknummer!$A:$W,23,FALSE))</f>
        <v>Openbaar groen en (openlucht) recreatie</v>
      </c>
      <c r="AA44" s="68" t="str">
        <f>IF(ISERROR(VLOOKUP(B44,[1]Programma!$A:$C,3,FALSE)),"",VLOOKUP(B44,[1]Programma!$A:$C,3,FALSE))</f>
        <v>2 Leefomgeving (1)</v>
      </c>
      <c r="AB44" s="45">
        <f>IF(B44="","",VLOOKUP(B44&amp;E44&amp;F44,[1]Kredietbeheerders!$A:$E,4,FALSE))</f>
        <v>10203</v>
      </c>
      <c r="AC44" s="76" t="str">
        <f>IF(B44="","",VLOOKUP(B44&amp;E44&amp;F44,[1]Kredietbeheerders!$A:$E,5,FALSE))</f>
        <v>Jeanet Meesen Financieel beheer</v>
      </c>
    </row>
    <row r="45" spans="2:29" s="6" customFormat="1" ht="11.5" x14ac:dyDescent="0.25">
      <c r="B45" s="63">
        <v>99224</v>
      </c>
      <c r="C45" s="68" t="str">
        <f>IF(D45=1,"GEBLOKKEERD NUMMER",IF(ISERROR(VLOOKUP(B45,[1]Grootboeknummer!$A:$B,2,FALSE)),"",VLOOKUP(B45,[1]Grootboeknummer!$A:$B,2,FALSE)))</f>
        <v>Voorziening egalisatie gebouwenbeheer</v>
      </c>
      <c r="D45" s="68">
        <f>IF(ISERROR(VLOOKUP(B45,[1]Grootboeknummer!$A:$B,2,FALSE)),"",VLOOKUP(B45,[1]Grootboeknummer!$A:$F,6,FALSE))</f>
        <v>0</v>
      </c>
      <c r="E45" s="63">
        <v>72224</v>
      </c>
      <c r="F45" s="80" t="s">
        <v>151</v>
      </c>
      <c r="G45" s="68" t="str">
        <f>IF(H45=1,"GEBLOKKEERD NUMMER",IF(E45="","",VLOOKUP(E45&amp;F45,[1]Kostensoort!$A:$F,4,FALSE)))</f>
        <v>Storting voorziening egalisatie gebouwenbeheer</v>
      </c>
      <c r="H45" s="68">
        <f>IF(E45="","",VLOOKUP(E45&amp;F45,[1]Kostensoort!$A:$G,7,FALSE))</f>
        <v>0</v>
      </c>
      <c r="I45" s="72" t="str">
        <f>IF(B45="","",IF(VLOOKUP(B45&amp;E45&amp;F45,[1]Kredietbeheerders!$A:$B,2,FALSE)=10,"J","N"))</f>
        <v>J</v>
      </c>
      <c r="J45" s="63" t="s">
        <v>156</v>
      </c>
      <c r="K45" s="73"/>
      <c r="L45" s="61">
        <v>1198484</v>
      </c>
      <c r="M45" s="61"/>
      <c r="N45" s="61"/>
      <c r="O45" s="61"/>
      <c r="P45" s="61"/>
      <c r="Q45" s="64"/>
      <c r="R45" s="64"/>
      <c r="S45" s="64"/>
      <c r="T45" s="64"/>
      <c r="U45" s="64"/>
      <c r="V45" s="63"/>
      <c r="W45" s="68" t="str">
        <f>IF(ISERROR(VLOOKUP(V45,[1]Taken!$A:$B,2,FALSE)),"",VLOOKUP(V45,[1]Taken!$A:$B,2,FALSE))</f>
        <v/>
      </c>
      <c r="X45" s="63"/>
      <c r="Y45" s="68" t="str">
        <f>IF(ISERROR(VLOOKUP(B45,[1]Grootboeknummer!$A:$V,22,FALSE)),"",VLOOKUP(B45,[1]Grootboeknummer!$A:$V,22,FALSE))</f>
        <v>P12</v>
      </c>
      <c r="Z45" s="68" t="str">
        <f>IF(ISERROR(VLOOKUP(B45,[1]Grootboeknummer!$A:$W,23,FALSE)),"",VLOOKUP(B45,[1]Grootboeknummer!$A:$W,23,FALSE))</f>
        <v>Voorzieningen</v>
      </c>
      <c r="AA45" s="68" t="str">
        <f>IF(ISERROR(VLOOKUP(B45,[1]Programma!$A:$C,3,FALSE)),"",VLOOKUP(B45,[1]Programma!$A:$C,3,FALSE))</f>
        <v/>
      </c>
      <c r="AB45" s="45">
        <f>IF(B45="","",VLOOKUP(B45&amp;E45&amp;F45,[1]Kredietbeheerders!$A:$E,4,FALSE))</f>
        <v>10203</v>
      </c>
      <c r="AC45" s="76" t="str">
        <f>IF(B45="","",VLOOKUP(B45&amp;E45&amp;F45,[1]Kredietbeheerders!$A:$E,5,FALSE))</f>
        <v>Jeanet Meesen Financieel beheer</v>
      </c>
    </row>
    <row r="46" spans="2:29" s="6" customFormat="1" ht="11.5" x14ac:dyDescent="0.25">
      <c r="B46" s="63">
        <v>65201</v>
      </c>
      <c r="C46" s="68" t="str">
        <f>IF(D46=1,"GEBLOKKEERD NUMMER",IF(ISERROR(VLOOKUP(B46,[1]Grootboeknummer!$A:$B,2,FALSE)),"",VLOOKUP(B46,[1]Grootboeknummer!$A:$B,2,FALSE)))</f>
        <v>BBK Sportaccommodaties</v>
      </c>
      <c r="D46" s="68">
        <f>IF(ISERROR(VLOOKUP(B46,[1]Grootboeknummer!$A:$B,2,FALSE)),"",VLOOKUP(B46,[1]Grootboeknummer!$A:$F,6,FALSE))</f>
        <v>0</v>
      </c>
      <c r="E46" s="63">
        <v>72224</v>
      </c>
      <c r="F46" s="80" t="s">
        <v>152</v>
      </c>
      <c r="G46" s="68" t="str">
        <f>IF(H46=1,"GEBLOKKEERD NUMMER",IF(E46="","",VLOOKUP(E46&amp;F46,[1]Kostensoort!$A:$F,4,FALSE)))</f>
        <v>Onttrekking voorziening egalisatie gebouwenbeheer</v>
      </c>
      <c r="H46" s="68">
        <f>IF(E46="","",VLOOKUP(E46&amp;F46,[1]Kostensoort!$A:$G,7,FALSE))</f>
        <v>0</v>
      </c>
      <c r="I46" s="72" t="str">
        <f>IF(B46="","",IF(VLOOKUP(B46&amp;E46&amp;F46,[1]Kredietbeheerders!$A:$B,2,FALSE)=10,"J","N"))</f>
        <v>J</v>
      </c>
      <c r="J46" s="63" t="s">
        <v>156</v>
      </c>
      <c r="K46" s="73"/>
      <c r="L46" s="61"/>
      <c r="M46" s="61"/>
      <c r="N46" s="61"/>
      <c r="O46" s="61"/>
      <c r="P46" s="61"/>
      <c r="Q46" s="64">
        <v>1198484</v>
      </c>
      <c r="R46" s="64"/>
      <c r="S46" s="64"/>
      <c r="T46" s="64"/>
      <c r="U46" s="64"/>
      <c r="V46" s="63"/>
      <c r="W46" s="68" t="str">
        <f>IF(ISERROR(VLOOKUP(V46,[1]Taken!$A:$B,2,FALSE)),"",VLOOKUP(V46,[1]Taken!$A:$B,2,FALSE))</f>
        <v/>
      </c>
      <c r="X46" s="63"/>
      <c r="Y46" s="68" t="str">
        <f>IF(ISERROR(VLOOKUP(B46,[1]Grootboeknummer!$A:$V,22,FALSE)),"",VLOOKUP(B46,[1]Grootboeknummer!$A:$V,22,FALSE))</f>
        <v>5.2</v>
      </c>
      <c r="Z46" s="68" t="str">
        <f>IF(ISERROR(VLOOKUP(B46,[1]Grootboeknummer!$A:$W,23,FALSE)),"",VLOOKUP(B46,[1]Grootboeknummer!$A:$W,23,FALSE))</f>
        <v>Sportaccommodaties</v>
      </c>
      <c r="AA46" s="68" t="str">
        <f>IF(ISERROR(VLOOKUP(B46,[1]Programma!$A:$C,3,FALSE)),"",VLOOKUP(B46,[1]Programma!$A:$C,3,FALSE))</f>
        <v>2 Leefomgeving (1)</v>
      </c>
      <c r="AB46" s="45">
        <f>IF(B46="","",VLOOKUP(B46&amp;E46&amp;F46,[1]Kredietbeheerders!$A:$E,4,FALSE))</f>
        <v>10203</v>
      </c>
      <c r="AC46" s="76" t="str">
        <f>IF(B46="","",VLOOKUP(B46&amp;E46&amp;F46,[1]Kredietbeheerders!$A:$E,5,FALSE))</f>
        <v>Jeanet Meesen Financieel beheer</v>
      </c>
    </row>
    <row r="47" spans="2:29" s="6" customFormat="1" ht="11.5" x14ac:dyDescent="0.25">
      <c r="B47" s="63">
        <v>99225</v>
      </c>
      <c r="C47" s="68" t="str">
        <f>IF(D47=1,"GEBLOKKEERD NUMMER",IF(ISERROR(VLOOKUP(B47,[1]Grootboeknummer!$A:$B,2,FALSE)),"",VLOOKUP(B47,[1]Grootboeknummer!$A:$B,2,FALSE)))</f>
        <v>Voorziening egalisatie sportterreinen</v>
      </c>
      <c r="D47" s="68">
        <f>IF(ISERROR(VLOOKUP(B47,[1]Grootboeknummer!$A:$B,2,FALSE)),"",VLOOKUP(B47,[1]Grootboeknummer!$A:$F,6,FALSE))</f>
        <v>0</v>
      </c>
      <c r="E47" s="63">
        <v>72225</v>
      </c>
      <c r="F47" s="80" t="s">
        <v>151</v>
      </c>
      <c r="G47" s="68" t="str">
        <f>IF(H47=1,"GEBLOKKEERD NUMMER",IF(E47="","",VLOOKUP(E47&amp;F47,[1]Kostensoort!$A:$F,4,FALSE)))</f>
        <v>Storting voorziening egalisatie sportterreinen</v>
      </c>
      <c r="H47" s="68">
        <f>IF(E47="","",VLOOKUP(E47&amp;F47,[1]Kostensoort!$A:$G,7,FALSE))</f>
        <v>0</v>
      </c>
      <c r="I47" s="72" t="str">
        <f>IF(B47="","",IF(VLOOKUP(B47&amp;E47&amp;F47,[1]Kredietbeheerders!$A:$B,2,FALSE)=10,"J","N"))</f>
        <v>J</v>
      </c>
      <c r="J47" s="63" t="s">
        <v>156</v>
      </c>
      <c r="K47" s="73"/>
      <c r="L47" s="61">
        <v>200696</v>
      </c>
      <c r="M47" s="61"/>
      <c r="N47" s="61"/>
      <c r="O47" s="61"/>
      <c r="P47" s="61"/>
      <c r="Q47" s="64"/>
      <c r="R47" s="64"/>
      <c r="S47" s="64"/>
      <c r="T47" s="64"/>
      <c r="U47" s="64"/>
      <c r="V47" s="63"/>
      <c r="W47" s="68" t="str">
        <f>IF(ISERROR(VLOOKUP(V47,[1]Taken!$A:$B,2,FALSE)),"",VLOOKUP(V47,[1]Taken!$A:$B,2,FALSE))</f>
        <v/>
      </c>
      <c r="X47" s="63"/>
      <c r="Y47" s="68" t="str">
        <f>IF(ISERROR(VLOOKUP(B47,[1]Grootboeknummer!$A:$V,22,FALSE)),"",VLOOKUP(B47,[1]Grootboeknummer!$A:$V,22,FALSE))</f>
        <v>P12</v>
      </c>
      <c r="Z47" s="68" t="str">
        <f>IF(ISERROR(VLOOKUP(B47,[1]Grootboeknummer!$A:$W,23,FALSE)),"",VLOOKUP(B47,[1]Grootboeknummer!$A:$W,23,FALSE))</f>
        <v>Voorzieningen</v>
      </c>
      <c r="AA47" s="68" t="str">
        <f>IF(ISERROR(VLOOKUP(B47,[1]Programma!$A:$C,3,FALSE)),"",VLOOKUP(B47,[1]Programma!$A:$C,3,FALSE))</f>
        <v/>
      </c>
      <c r="AB47" s="45">
        <f>IF(B47="","",VLOOKUP(B47&amp;E47&amp;F47,[1]Kredietbeheerders!$A:$E,4,FALSE))</f>
        <v>10203</v>
      </c>
      <c r="AC47" s="76" t="str">
        <f>IF(B47="","",VLOOKUP(B47&amp;E47&amp;F47,[1]Kredietbeheerders!$A:$E,5,FALSE))</f>
        <v>Jeanet Meesen Financieel beheer</v>
      </c>
    </row>
    <row r="48" spans="2:29" s="6" customFormat="1" ht="11.5" x14ac:dyDescent="0.25">
      <c r="B48" s="63">
        <v>65201</v>
      </c>
      <c r="C48" s="68" t="str">
        <f>IF(D48=1,"GEBLOKKEERD NUMMER",IF(ISERROR(VLOOKUP(B48,[1]Grootboeknummer!$A:$B,2,FALSE)),"",VLOOKUP(B48,[1]Grootboeknummer!$A:$B,2,FALSE)))</f>
        <v>BBK Sportaccommodaties</v>
      </c>
      <c r="D48" s="68">
        <f>IF(ISERROR(VLOOKUP(B48,[1]Grootboeknummer!$A:$B,2,FALSE)),"",VLOOKUP(B48,[1]Grootboeknummer!$A:$F,6,FALSE))</f>
        <v>0</v>
      </c>
      <c r="E48" s="63">
        <v>72225</v>
      </c>
      <c r="F48" s="80" t="s">
        <v>152</v>
      </c>
      <c r="G48" s="68" t="str">
        <f>IF(H48=1,"GEBLOKKEERD NUMMER",IF(E48="","",VLOOKUP(E48&amp;F48,[1]Kostensoort!$A:$F,4,FALSE)))</f>
        <v>Onttrekking voorziening egalisatie sportterreinen</v>
      </c>
      <c r="H48" s="68">
        <f>IF(E48="","",VLOOKUP(E48&amp;F48,[1]Kostensoort!$A:$G,7,FALSE))</f>
        <v>0</v>
      </c>
      <c r="I48" s="72" t="str">
        <f>IF(B48="","",IF(VLOOKUP(B48&amp;E48&amp;F48,[1]Kredietbeheerders!$A:$B,2,FALSE)=10,"J","N"))</f>
        <v>J</v>
      </c>
      <c r="J48" s="63" t="s">
        <v>156</v>
      </c>
      <c r="K48" s="73"/>
      <c r="L48" s="61"/>
      <c r="M48" s="61"/>
      <c r="N48" s="61"/>
      <c r="O48" s="61"/>
      <c r="P48" s="61"/>
      <c r="Q48" s="64">
        <v>200696</v>
      </c>
      <c r="R48" s="64"/>
      <c r="S48" s="64"/>
      <c r="T48" s="64"/>
      <c r="U48" s="64"/>
      <c r="V48" s="63"/>
      <c r="W48" s="68" t="str">
        <f>IF(ISERROR(VLOOKUP(V48,[1]Taken!$A:$B,2,FALSE)),"",VLOOKUP(V48,[1]Taken!$A:$B,2,FALSE))</f>
        <v/>
      </c>
      <c r="X48" s="63"/>
      <c r="Y48" s="68" t="str">
        <f>IF(ISERROR(VLOOKUP(B48,[1]Grootboeknummer!$A:$V,22,FALSE)),"",VLOOKUP(B48,[1]Grootboeknummer!$A:$V,22,FALSE))</f>
        <v>5.2</v>
      </c>
      <c r="Z48" s="68" t="str">
        <f>IF(ISERROR(VLOOKUP(B48,[1]Grootboeknummer!$A:$W,23,FALSE)),"",VLOOKUP(B48,[1]Grootboeknummer!$A:$W,23,FALSE))</f>
        <v>Sportaccommodaties</v>
      </c>
      <c r="AA48" s="68" t="str">
        <f>IF(ISERROR(VLOOKUP(B48,[1]Programma!$A:$C,3,FALSE)),"",VLOOKUP(B48,[1]Programma!$A:$C,3,FALSE))</f>
        <v>2 Leefomgeving (1)</v>
      </c>
      <c r="AB48" s="45">
        <f>IF(B48="","",VLOOKUP(B48&amp;E48&amp;F48,[1]Kredietbeheerders!$A:$E,4,FALSE))</f>
        <v>10203</v>
      </c>
      <c r="AC48" s="76" t="str">
        <f>IF(B48="","",VLOOKUP(B48&amp;E48&amp;F48,[1]Kredietbeheerders!$A:$E,5,FALSE))</f>
        <v>Jeanet Meesen Financieel beheer</v>
      </c>
    </row>
    <row r="49" spans="2:29" s="6" customFormat="1" ht="11.5" x14ac:dyDescent="0.25">
      <c r="B49" s="63">
        <v>99226</v>
      </c>
      <c r="C49" s="68" t="str">
        <f>IF(D49=1,"GEBLOKKEERD NUMMER",IF(ISERROR(VLOOKUP(B49,[1]Grootboeknummer!$A:$B,2,FALSE)),"",VLOOKUP(B49,[1]Grootboeknummer!$A:$B,2,FALSE)))</f>
        <v>Voorziening egalisatie groenbeheer</v>
      </c>
      <c r="D49" s="68">
        <f>IF(ISERROR(VLOOKUP(B49,[1]Grootboeknummer!$A:$B,2,FALSE)),"",VLOOKUP(B49,[1]Grootboeknummer!$A:$F,6,FALSE))</f>
        <v>0</v>
      </c>
      <c r="E49" s="63">
        <v>72226</v>
      </c>
      <c r="F49" s="80" t="s">
        <v>151</v>
      </c>
      <c r="G49" s="68" t="str">
        <f>IF(H49=1,"GEBLOKKEERD NUMMER",IF(E49="","",VLOOKUP(E49&amp;F49,[1]Kostensoort!$A:$F,4,FALSE)))</f>
        <v>Storting voorziening egalisatie groenbeheer</v>
      </c>
      <c r="H49" s="68">
        <f>IF(E49="","",VLOOKUP(E49&amp;F49,[1]Kostensoort!$A:$G,7,FALSE))</f>
        <v>0</v>
      </c>
      <c r="I49" s="72" t="str">
        <f>IF(B49="","",IF(VLOOKUP(B49&amp;E49&amp;F49,[1]Kredietbeheerders!$A:$B,2,FALSE)=10,"J","N"))</f>
        <v>J</v>
      </c>
      <c r="J49" s="63" t="s">
        <v>156</v>
      </c>
      <c r="K49" s="73"/>
      <c r="L49" s="61">
        <v>8193</v>
      </c>
      <c r="M49" s="61"/>
      <c r="N49" s="61"/>
      <c r="O49" s="61"/>
      <c r="P49" s="61"/>
      <c r="Q49" s="64"/>
      <c r="R49" s="64"/>
      <c r="S49" s="64"/>
      <c r="T49" s="64"/>
      <c r="U49" s="64"/>
      <c r="V49" s="63"/>
      <c r="W49" s="68" t="str">
        <f>IF(ISERROR(VLOOKUP(V49,[1]Taken!$A:$B,2,FALSE)),"",VLOOKUP(V49,[1]Taken!$A:$B,2,FALSE))</f>
        <v/>
      </c>
      <c r="X49" s="63"/>
      <c r="Y49" s="68" t="str">
        <f>IF(ISERROR(VLOOKUP(B49,[1]Grootboeknummer!$A:$V,22,FALSE)),"",VLOOKUP(B49,[1]Grootboeknummer!$A:$V,22,FALSE))</f>
        <v>P12</v>
      </c>
      <c r="Z49" s="68" t="str">
        <f>IF(ISERROR(VLOOKUP(B49,[1]Grootboeknummer!$A:$W,23,FALSE)),"",VLOOKUP(B49,[1]Grootboeknummer!$A:$W,23,FALSE))</f>
        <v>Voorzieningen</v>
      </c>
      <c r="AA49" s="68" t="str">
        <f>IF(ISERROR(VLOOKUP(B49,[1]Programma!$A:$C,3,FALSE)),"",VLOOKUP(B49,[1]Programma!$A:$C,3,FALSE))</f>
        <v/>
      </c>
      <c r="AB49" s="45">
        <f>IF(B49="","",VLOOKUP(B49&amp;E49&amp;F49,[1]Kredietbeheerders!$A:$E,4,FALSE))</f>
        <v>10203</v>
      </c>
      <c r="AC49" s="76" t="str">
        <f>IF(B49="","",VLOOKUP(B49&amp;E49&amp;F49,[1]Kredietbeheerders!$A:$E,5,FALSE))</f>
        <v>Jeanet Meesen Financieel beheer</v>
      </c>
    </row>
    <row r="50" spans="2:29" s="6" customFormat="1" ht="11.5" x14ac:dyDescent="0.25">
      <c r="B50" s="63">
        <v>65701</v>
      </c>
      <c r="C50" s="68" t="str">
        <f>IF(D50=1,"GEBLOKKEERD NUMMER",IF(ISERROR(VLOOKUP(B50,[1]Grootboeknummer!$A:$B,2,FALSE)),"",VLOOKUP(B50,[1]Grootboeknummer!$A:$B,2,FALSE)))</f>
        <v>BBK Openbaar groen</v>
      </c>
      <c r="D50" s="68">
        <f>IF(ISERROR(VLOOKUP(B50,[1]Grootboeknummer!$A:$B,2,FALSE)),"",VLOOKUP(B50,[1]Grootboeknummer!$A:$F,6,FALSE))</f>
        <v>0</v>
      </c>
      <c r="E50" s="63">
        <v>72226</v>
      </c>
      <c r="F50" s="80" t="s">
        <v>152</v>
      </c>
      <c r="G50" s="68" t="str">
        <f>IF(H50=1,"GEBLOKKEERD NUMMER",IF(E50="","",VLOOKUP(E50&amp;F50,[1]Kostensoort!$A:$F,4,FALSE)))</f>
        <v>Onttrekking voorziening egalisatie groenbeheer</v>
      </c>
      <c r="H50" s="68">
        <f>IF(E50="","",VLOOKUP(E50&amp;F50,[1]Kostensoort!$A:$G,7,FALSE))</f>
        <v>0</v>
      </c>
      <c r="I50" s="72" t="s">
        <v>157</v>
      </c>
      <c r="J50" s="63" t="s">
        <v>156</v>
      </c>
      <c r="K50" s="73"/>
      <c r="L50" s="61"/>
      <c r="M50" s="61"/>
      <c r="N50" s="61"/>
      <c r="O50" s="61"/>
      <c r="P50" s="61"/>
      <c r="Q50" s="64">
        <v>8193</v>
      </c>
      <c r="R50" s="64"/>
      <c r="S50" s="64"/>
      <c r="T50" s="64"/>
      <c r="U50" s="64"/>
      <c r="V50" s="63"/>
      <c r="W50" s="68" t="str">
        <f>IF(ISERROR(VLOOKUP(V50,[1]Taken!$A:$B,2,FALSE)),"",VLOOKUP(V50,[1]Taken!$A:$B,2,FALSE))</f>
        <v/>
      </c>
      <c r="X50" s="63"/>
      <c r="Y50" s="68" t="str">
        <f>IF(ISERROR(VLOOKUP(B50,[1]Grootboeknummer!$A:$V,22,FALSE)),"",VLOOKUP(B50,[1]Grootboeknummer!$A:$V,22,FALSE))</f>
        <v>5.7</v>
      </c>
      <c r="Z50" s="68" t="str">
        <f>IF(ISERROR(VLOOKUP(B50,[1]Grootboeknummer!$A:$W,23,FALSE)),"",VLOOKUP(B50,[1]Grootboeknummer!$A:$W,23,FALSE))</f>
        <v>Openbaar groen en (openlucht) recreatie</v>
      </c>
      <c r="AA50" s="68" t="str">
        <f>IF(ISERROR(VLOOKUP(B50,[1]Programma!$A:$C,3,FALSE)),"",VLOOKUP(B50,[1]Programma!$A:$C,3,FALSE))</f>
        <v>2 Leefomgeving (1)</v>
      </c>
      <c r="AB50" s="45">
        <f>IF(B50="","",VLOOKUP(B50&amp;E50&amp;F50,[1]Kredietbeheerders!$A:$E,4,FALSE))</f>
        <v>10203</v>
      </c>
      <c r="AC50" s="76" t="str">
        <f>IF(B50="","",VLOOKUP(B50&amp;E50&amp;F50,[1]Kredietbeheerders!$A:$E,5,FALSE))</f>
        <v>Jeanet Meesen Financieel beheer</v>
      </c>
    </row>
    <row r="51" spans="2:29" s="6" customFormat="1" ht="11.5" x14ac:dyDescent="0.25">
      <c r="B51" s="63">
        <v>60112</v>
      </c>
      <c r="C51" s="68" t="str">
        <f>IF(D51=1,"GEBLOKKEERD NUMMER",IF(ISERROR(VLOOKUP(B51,[1]Grootboeknummer!$A:$B,2,FALSE)),"",VLOOKUP(B51,[1]Grootboeknummer!$A:$B,2,FALSE)))</f>
        <v>Reserveboekingen Leefomgeving</v>
      </c>
      <c r="D51" s="68">
        <f>IF(ISERROR(VLOOKUP(B51,[1]Grootboeknummer!$A:$B,2,FALSE)),"",VLOOKUP(B51,[1]Grootboeknummer!$A:$F,6,FALSE))</f>
        <v>0</v>
      </c>
      <c r="E51" s="63">
        <v>71132</v>
      </c>
      <c r="F51" s="80" t="s">
        <v>151</v>
      </c>
      <c r="G51" s="68" t="str">
        <f>IF(H51=1,"GEBLOKKEERD NUMMER",IF(E51="","",VLOOKUP(E51&amp;F51,[1]Kostensoort!$A:$F,4,FALSE)))</f>
        <v>Storting reserve vervangingsinv. openbare ruimte</v>
      </c>
      <c r="H51" s="68">
        <f>IF(E51="","",VLOOKUP(E51&amp;F51,[1]Kostensoort!$A:$G,7,FALSE))</f>
        <v>0</v>
      </c>
      <c r="I51" s="72" t="str">
        <f>IF(B51="","",IF(VLOOKUP(B51&amp;E51&amp;F51,[1]Kredietbeheerders!$A:$B,2,FALSE)=10,"J","N"))</f>
        <v>J</v>
      </c>
      <c r="J51" s="63" t="s">
        <v>156</v>
      </c>
      <c r="K51" s="73"/>
      <c r="L51" s="61">
        <v>2295000</v>
      </c>
      <c r="M51" s="61"/>
      <c r="N51" s="61"/>
      <c r="O51" s="61"/>
      <c r="P51" s="61"/>
      <c r="Q51" s="64"/>
      <c r="R51" s="64"/>
      <c r="S51" s="64"/>
      <c r="T51" s="64"/>
      <c r="U51" s="64"/>
      <c r="V51" s="63"/>
      <c r="W51" s="68" t="str">
        <f>IF(ISERROR(VLOOKUP(V51,[1]Taken!$A:$B,2,FALSE)),"",VLOOKUP(V51,[1]Taken!$A:$B,2,FALSE))</f>
        <v/>
      </c>
      <c r="X51" s="63"/>
      <c r="Y51" s="68" t="str">
        <f>IF(ISERROR(VLOOKUP(B51,[1]Grootboeknummer!$A:$V,22,FALSE)),"",VLOOKUP(B51,[1]Grootboeknummer!$A:$V,22,FALSE))</f>
        <v>0.10</v>
      </c>
      <c r="Z51" s="68" t="str">
        <f>IF(ISERROR(VLOOKUP(B51,[1]Grootboeknummer!$A:$W,23,FALSE)),"",VLOOKUP(B51,[1]Grootboeknummer!$A:$W,23,FALSE))</f>
        <v>Mutaties reserves</v>
      </c>
      <c r="AA51" s="68" t="str">
        <f>IF(ISERROR(VLOOKUP(B51,[1]Programma!$A:$C,3,FALSE)),"",VLOOKUP(B51,[1]Programma!$A:$C,3,FALSE))</f>
        <v>2 Leefomgeving (1)</v>
      </c>
      <c r="AB51" s="45">
        <f>IF(B51="","",VLOOKUP(B51&amp;E51&amp;F51,[1]Kredietbeheerders!$A:$E,4,FALSE))</f>
        <v>10203</v>
      </c>
      <c r="AC51" s="76" t="str">
        <f>IF(B51="","",VLOOKUP(B51&amp;E51&amp;F51,[1]Kredietbeheerders!$A:$E,5,FALSE))</f>
        <v>Jeanet Meesen Financieel beheer</v>
      </c>
    </row>
    <row r="52" spans="2:29" s="6" customFormat="1" ht="11.5" x14ac:dyDescent="0.25">
      <c r="B52" s="63">
        <v>99132</v>
      </c>
      <c r="C52" s="68" t="str">
        <f>IF(D52=1,"GEBLOKKEERD NUMMER",IF(ISERROR(VLOOKUP(B52,[1]Grootboeknummer!$A:$B,2,FALSE)),"",VLOOKUP(B52,[1]Grootboeknummer!$A:$B,2,FALSE)))</f>
        <v>Reserve vervangingsinvesteringen openbare ruimte</v>
      </c>
      <c r="D52" s="68">
        <f>IF(ISERROR(VLOOKUP(B52,[1]Grootboeknummer!$A:$B,2,FALSE)),"",VLOOKUP(B52,[1]Grootboeknummer!$A:$F,6,FALSE))</f>
        <v>0</v>
      </c>
      <c r="E52" s="63">
        <v>71132</v>
      </c>
      <c r="F52" s="80" t="s">
        <v>152</v>
      </c>
      <c r="G52" s="68" t="str">
        <f>IF(H52=1,"GEBLOKKEERD NUMMER",IF(E52="","",VLOOKUP(E52&amp;F52,[1]Kostensoort!$A:$F,4,FALSE)))</f>
        <v>Onttrekking reserve vervangingsinv. openb. ruimte</v>
      </c>
      <c r="H52" s="68">
        <f>IF(E52="","",VLOOKUP(E52&amp;F52,[1]Kostensoort!$A:$G,7,FALSE))</f>
        <v>0</v>
      </c>
      <c r="I52" s="72" t="str">
        <f>IF(B52="","",IF(VLOOKUP(B52&amp;E52&amp;F52,[1]Kredietbeheerders!$A:$B,2,FALSE)=10,"J","N"))</f>
        <v>J</v>
      </c>
      <c r="J52" s="63" t="s">
        <v>156</v>
      </c>
      <c r="K52" s="73"/>
      <c r="L52" s="61"/>
      <c r="M52" s="61"/>
      <c r="N52" s="61"/>
      <c r="O52" s="61"/>
      <c r="P52" s="61"/>
      <c r="Q52" s="64">
        <v>2295000</v>
      </c>
      <c r="R52" s="64"/>
      <c r="S52" s="64"/>
      <c r="T52" s="64"/>
      <c r="U52" s="64"/>
      <c r="V52" s="63"/>
      <c r="W52" s="68" t="str">
        <f>IF(ISERROR(VLOOKUP(V52,[1]Taken!$A:$B,2,FALSE)),"",VLOOKUP(V52,[1]Taken!$A:$B,2,FALSE))</f>
        <v/>
      </c>
      <c r="X52" s="63"/>
      <c r="Y52" s="68" t="str">
        <f>IF(ISERROR(VLOOKUP(B52,[1]Grootboeknummer!$A:$V,22,FALSE)),"",VLOOKUP(B52,[1]Grootboeknummer!$A:$V,22,FALSE))</f>
        <v>P112</v>
      </c>
      <c r="Z52" s="68" t="str">
        <f>IF(ISERROR(VLOOKUP(B52,[1]Grootboeknummer!$A:$W,23,FALSE)),"",VLOOKUP(B52,[1]Grootboeknummer!$A:$W,23,FALSE))</f>
        <v>Eigen vermogen: Bestemmingsreserves</v>
      </c>
      <c r="AA52" s="68" t="str">
        <f>IF(ISERROR(VLOOKUP(B52,[1]Programma!$A:$C,3,FALSE)),"",VLOOKUP(B52,[1]Programma!$A:$C,3,FALSE))</f>
        <v/>
      </c>
      <c r="AB52" s="45">
        <f>IF(B52="","",VLOOKUP(B52&amp;E52&amp;F52,[1]Kredietbeheerders!$A:$E,4,FALSE))</f>
        <v>10203</v>
      </c>
      <c r="AC52" s="76" t="str">
        <f>IF(B52="","",VLOOKUP(B52&amp;E52&amp;F52,[1]Kredietbeheerders!$A:$E,5,FALSE))</f>
        <v>Jeanet Meesen Financieel beheer</v>
      </c>
    </row>
    <row r="53" spans="2:29" s="6" customFormat="1" ht="11.5" x14ac:dyDescent="0.25">
      <c r="B53" s="63"/>
      <c r="C53" s="68" t="str">
        <f>IF(D53=1,"GEBLOKKEERD NUMMER",IF(ISERROR(VLOOKUP(B53,[1]Grootboeknummer!$A:$B,2,FALSE)),"",VLOOKUP(B53,[1]Grootboeknummer!$A:$B,2,FALSE)))</f>
        <v/>
      </c>
      <c r="D53" s="68" t="str">
        <f>IF(ISERROR(VLOOKUP(B53,[1]Grootboeknummer!$A:$B,2,FALSE)),"",VLOOKUP(B53,[1]Grootboeknummer!$A:$F,6,FALSE))</f>
        <v/>
      </c>
      <c r="E53" s="63"/>
      <c r="F53" s="80"/>
      <c r="G53" s="68" t="str">
        <f>IF(H53=1,"GEBLOKKEERD NUMMER",IF(E53="","",VLOOKUP(E53&amp;F53,[1]Kostensoort!$A:$F,4,FALSE)))</f>
        <v/>
      </c>
      <c r="H53" s="68" t="str">
        <f>IF(E53="","",VLOOKUP(E53&amp;F53,[1]Kostensoort!$A:$G,7,FALSE))</f>
        <v/>
      </c>
      <c r="I53" s="72" t="str">
        <f>IF(B53="","",IF(VLOOKUP(B53&amp;E53&amp;F53,[1]Kredietbeheerders!$A:$B,2,FALSE)=10,"J","N"))</f>
        <v/>
      </c>
      <c r="J53" s="63"/>
      <c r="K53" s="73"/>
      <c r="L53" s="61"/>
      <c r="M53" s="61"/>
      <c r="N53" s="61"/>
      <c r="O53" s="61"/>
      <c r="P53" s="61"/>
      <c r="Q53" s="64"/>
      <c r="R53" s="64"/>
      <c r="S53" s="64"/>
      <c r="T53" s="64"/>
      <c r="U53" s="64"/>
      <c r="V53" s="63"/>
      <c r="W53" s="68" t="str">
        <f>IF(ISERROR(VLOOKUP(V53,[1]Taken!$A:$B,2,FALSE)),"",VLOOKUP(V53,[1]Taken!$A:$B,2,FALSE))</f>
        <v/>
      </c>
      <c r="X53" s="63"/>
      <c r="Y53" s="68" t="str">
        <f>IF(ISERROR(VLOOKUP(B53,[1]Grootboeknummer!$A:$V,22,FALSE)),"",VLOOKUP(B53,[1]Grootboeknummer!$A:$V,22,FALSE))</f>
        <v/>
      </c>
      <c r="Z53" s="68" t="str">
        <f>IF(ISERROR(VLOOKUP(B53,[1]Grootboeknummer!$A:$W,23,FALSE)),"",VLOOKUP(B53,[1]Grootboeknummer!$A:$W,23,FALSE))</f>
        <v/>
      </c>
      <c r="AA53" s="68" t="str">
        <f>IF(ISERROR(VLOOKUP(B53,[1]Programma!$A:$C,3,FALSE)),"",VLOOKUP(B53,[1]Programma!$A:$C,3,FALSE))</f>
        <v/>
      </c>
      <c r="AB53" s="45" t="str">
        <f>IF(B53="","",VLOOKUP(B53&amp;E53&amp;F53,[1]Kredietbeheerders!$A:$E,4,FALSE))</f>
        <v/>
      </c>
      <c r="AC53" s="76" t="str">
        <f>IF(B53="","",VLOOKUP(B53&amp;E53&amp;F53,[1]Kredietbeheerders!$A:$E,5,FALSE))</f>
        <v/>
      </c>
    </row>
    <row r="54" spans="2:29" s="6" customFormat="1" ht="11.5" hidden="1" x14ac:dyDescent="0.25">
      <c r="B54" s="63"/>
      <c r="C54" s="117" t="s">
        <v>159</v>
      </c>
      <c r="D54" s="68" t="str">
        <f>IF(ISERROR(VLOOKUP(B54,[1]Grootboeknummer!$A:$B,2,FALSE)),"",VLOOKUP(B54,[1]Grootboeknummer!$A:$F,6,FALSE))</f>
        <v/>
      </c>
      <c r="E54" s="63"/>
      <c r="F54" s="80"/>
      <c r="G54" s="68" t="str">
        <f>IF(H54=1,"GEBLOKKEERD NUMMER",IF(E54="","",VLOOKUP(E54&amp;F54,[1]Kostensoort!$A:$F,4,FALSE)))</f>
        <v/>
      </c>
      <c r="H54" s="68" t="str">
        <f>IF(E54="","",VLOOKUP(E54&amp;F54,[1]Kostensoort!$A:$G,7,FALSE))</f>
        <v/>
      </c>
      <c r="I54" s="72" t="str">
        <f>IF(B54="","",IF(VLOOKUP(B54&amp;E54&amp;F54,[1]Kredietbeheerders!$A:$B,2,FALSE)=10,"J","N"))</f>
        <v/>
      </c>
      <c r="J54" s="63"/>
      <c r="K54" s="73"/>
      <c r="L54" s="61"/>
      <c r="M54" s="61"/>
      <c r="N54" s="61"/>
      <c r="O54" s="61"/>
      <c r="P54" s="61"/>
      <c r="Q54" s="64"/>
      <c r="R54" s="64"/>
      <c r="S54" s="64"/>
      <c r="T54" s="64"/>
      <c r="U54" s="64"/>
      <c r="V54" s="63"/>
      <c r="W54" s="68" t="str">
        <f>IF(ISERROR(VLOOKUP(V54,[1]Taken!$A:$B,2,FALSE)),"",VLOOKUP(V54,[1]Taken!$A:$B,2,FALSE))</f>
        <v/>
      </c>
      <c r="X54" s="63"/>
      <c r="Y54" s="68" t="str">
        <f>IF(ISERROR(VLOOKUP(B54,[1]Grootboeknummer!$A:$V,22,FALSE)),"",VLOOKUP(B54,[1]Grootboeknummer!$A:$V,22,FALSE))</f>
        <v/>
      </c>
      <c r="Z54" s="68" t="str">
        <f>IF(ISERROR(VLOOKUP(B54,[1]Grootboeknummer!$A:$W,23,FALSE)),"",VLOOKUP(B54,[1]Grootboeknummer!$A:$W,23,FALSE))</f>
        <v/>
      </c>
      <c r="AA54" s="68" t="str">
        <f>IF(ISERROR(VLOOKUP(B54,[1]Programma!$A:$C,3,FALSE)),"",VLOOKUP(B54,[1]Programma!$A:$C,3,FALSE))</f>
        <v/>
      </c>
      <c r="AB54" s="45" t="str">
        <f>IF(B54="","",VLOOKUP(B54&amp;E54&amp;F54,[1]Kredietbeheerders!$A:$E,4,FALSE))</f>
        <v/>
      </c>
      <c r="AC54" s="76" t="str">
        <f>IF(B54="","",VLOOKUP(B54&amp;E54&amp;F54,[1]Kredietbeheerders!$A:$E,5,FALSE))</f>
        <v/>
      </c>
    </row>
    <row r="55" spans="2:29" s="6" customFormat="1" ht="11.5" x14ac:dyDescent="0.25">
      <c r="B55" s="63">
        <v>62101</v>
      </c>
      <c r="C55" s="68" t="str">
        <f>IF(D55=1,"GEBLOKKEERD NUMMER",IF(ISERROR(VLOOKUP(B55,[1]Grootboeknummer!$A:$B,2,FALSE)),"",VLOOKUP(B55,[1]Grootboeknummer!$A:$B,2,FALSE)))</f>
        <v>BBK Verkeer en vervoer - wegbeheer</v>
      </c>
      <c r="D55" s="68">
        <f>IF(ISERROR(VLOOKUP(B55,[1]Grootboeknummer!$A:$B,2,FALSE)),"",VLOOKUP(B55,[1]Grootboeknummer!$A:$F,6,FALSE))</f>
        <v>0</v>
      </c>
      <c r="E55" s="63">
        <v>72222</v>
      </c>
      <c r="F55" s="80" t="s">
        <v>151</v>
      </c>
      <c r="G55" s="68" t="str">
        <f>IF(H55=1,"GEBLOKKEERD NUMMER",IF(E55="","",VLOOKUP(E55&amp;F55,[1]Kostensoort!$A:$F,4,FALSE)))</f>
        <v>Storting voorziening egal. wegbeheer elementen</v>
      </c>
      <c r="H55" s="68">
        <f>IF(E55="","",VLOOKUP(E55&amp;F55,[1]Kostensoort!$A:$G,7,FALSE))</f>
        <v>0</v>
      </c>
      <c r="I55" s="72" t="str">
        <f>IF(B55="","",IF(VLOOKUP(B55&amp;E55&amp;F55,[1]Kredietbeheerders!$A:$B,2,FALSE)=10,"J","N"))</f>
        <v>J</v>
      </c>
      <c r="J55" s="63" t="s">
        <v>156</v>
      </c>
      <c r="K55" s="73"/>
      <c r="L55" s="61">
        <v>600000</v>
      </c>
      <c r="M55" s="61"/>
      <c r="N55" s="61"/>
      <c r="O55" s="61"/>
      <c r="P55" s="61"/>
      <c r="Q55" s="64"/>
      <c r="R55" s="64"/>
      <c r="S55" s="64"/>
      <c r="T55" s="64"/>
      <c r="U55" s="64"/>
      <c r="V55" s="63"/>
      <c r="W55" s="68" t="str">
        <f>IF(ISERROR(VLOOKUP(V55,[1]Taken!$A:$B,2,FALSE)),"",VLOOKUP(V55,[1]Taken!$A:$B,2,FALSE))</f>
        <v/>
      </c>
      <c r="X55" s="63"/>
      <c r="Y55" s="68" t="str">
        <f>IF(ISERROR(VLOOKUP(B55,[1]Grootboeknummer!$A:$V,22,FALSE)),"",VLOOKUP(B55,[1]Grootboeknummer!$A:$V,22,FALSE))</f>
        <v>2.1</v>
      </c>
      <c r="Z55" s="68" t="str">
        <f>IF(ISERROR(VLOOKUP(B55,[1]Grootboeknummer!$A:$W,23,FALSE)),"",VLOOKUP(B55,[1]Grootboeknummer!$A:$W,23,FALSE))</f>
        <v>Verkeer en vervoer</v>
      </c>
      <c r="AA55" s="68" t="str">
        <f>IF(ISERROR(VLOOKUP(B55,[1]Programma!$A:$C,3,FALSE)),"",VLOOKUP(B55,[1]Programma!$A:$C,3,FALSE))</f>
        <v>2 Leefomgeving (1)</v>
      </c>
      <c r="AB55" s="45">
        <f>IF(B55="","",VLOOKUP(B55&amp;E55&amp;F55,[1]Kredietbeheerders!$A:$E,4,FALSE))</f>
        <v>10203</v>
      </c>
      <c r="AC55" s="76" t="str">
        <f>IF(B55="","",VLOOKUP(B55&amp;E55&amp;F55,[1]Kredietbeheerders!$A:$E,5,FALSE))</f>
        <v>Jeanet Meesen Financieel beheer</v>
      </c>
    </row>
    <row r="56" spans="2:29" s="6" customFormat="1" ht="11.5" x14ac:dyDescent="0.25">
      <c r="B56" s="63">
        <v>99222</v>
      </c>
      <c r="C56" s="68" t="str">
        <f>IF(D56=1,"GEBLOKKEERD NUMMER",IF(ISERROR(VLOOKUP(B56,[1]Grootboeknummer!$A:$B,2,FALSE)),"",VLOOKUP(B56,[1]Grootboeknummer!$A:$B,2,FALSE)))</f>
        <v>Voorziening egalisatie wegbeheer elementen</v>
      </c>
      <c r="D56" s="68">
        <f>IF(ISERROR(VLOOKUP(B56,[1]Grootboeknummer!$A:$B,2,FALSE)),"",VLOOKUP(B56,[1]Grootboeknummer!$A:$F,6,FALSE))</f>
        <v>0</v>
      </c>
      <c r="E56" s="63">
        <v>72222</v>
      </c>
      <c r="F56" s="80" t="s">
        <v>152</v>
      </c>
      <c r="G56" s="68" t="str">
        <f>IF(H56=1,"GEBLOKKEERD NUMMER",IF(E56="","",VLOOKUP(E56&amp;F56,[1]Kostensoort!$A:$F,4,FALSE)))</f>
        <v>Onttrekking voorziening egal. wegbeheer elementen</v>
      </c>
      <c r="H56" s="68">
        <f>IF(E56="","",VLOOKUP(E56&amp;F56,[1]Kostensoort!$A:$G,7,FALSE))</f>
        <v>0</v>
      </c>
      <c r="I56" s="72" t="str">
        <f>IF(B56="","",IF(VLOOKUP(B56&amp;E56&amp;F56,[1]Kredietbeheerders!$A:$B,2,FALSE)=10,"J","N"))</f>
        <v>J</v>
      </c>
      <c r="J56" s="63" t="s">
        <v>156</v>
      </c>
      <c r="K56" s="73"/>
      <c r="L56" s="61"/>
      <c r="M56" s="61"/>
      <c r="N56" s="61"/>
      <c r="O56" s="61"/>
      <c r="P56" s="61"/>
      <c r="Q56" s="64">
        <v>600000</v>
      </c>
      <c r="R56" s="64"/>
      <c r="S56" s="64"/>
      <c r="T56" s="64"/>
      <c r="U56" s="64"/>
      <c r="V56" s="63"/>
      <c r="W56" s="68" t="str">
        <f>IF(ISERROR(VLOOKUP(V56,[1]Taken!$A:$B,2,FALSE)),"",VLOOKUP(V56,[1]Taken!$A:$B,2,FALSE))</f>
        <v/>
      </c>
      <c r="X56" s="63"/>
      <c r="Y56" s="68" t="str">
        <f>IF(ISERROR(VLOOKUP(B56,[1]Grootboeknummer!$A:$V,22,FALSE)),"",VLOOKUP(B56,[1]Grootboeknummer!$A:$V,22,FALSE))</f>
        <v>P12</v>
      </c>
      <c r="Z56" s="68" t="str">
        <f>IF(ISERROR(VLOOKUP(B56,[1]Grootboeknummer!$A:$W,23,FALSE)),"",VLOOKUP(B56,[1]Grootboeknummer!$A:$W,23,FALSE))</f>
        <v>Voorzieningen</v>
      </c>
      <c r="AA56" s="68" t="str">
        <f>IF(ISERROR(VLOOKUP(B56,[1]Programma!$A:$C,3,FALSE)),"",VLOOKUP(B56,[1]Programma!$A:$C,3,FALSE))</f>
        <v/>
      </c>
      <c r="AB56" s="45">
        <f>IF(B56="","",VLOOKUP(B56&amp;E56&amp;F56,[1]Kredietbeheerders!$A:$E,4,FALSE))</f>
        <v>10203</v>
      </c>
      <c r="AC56" s="76" t="str">
        <f>IF(B56="","",VLOOKUP(B56&amp;E56&amp;F56,[1]Kredietbeheerders!$A:$E,5,FALSE))</f>
        <v>Jeanet Meesen Financieel beheer</v>
      </c>
    </row>
    <row r="57" spans="2:29" s="6" customFormat="1" ht="11.5" x14ac:dyDescent="0.25">
      <c r="B57" s="63">
        <v>65701</v>
      </c>
      <c r="C57" s="68" t="str">
        <f>IF(D57=1,"GEBLOKKEERD NUMMER",IF(ISERROR(VLOOKUP(B57,[1]Grootboeknummer!$A:$B,2,FALSE)),"",VLOOKUP(B57,[1]Grootboeknummer!$A:$B,2,FALSE)))</f>
        <v>BBK Openbaar groen</v>
      </c>
      <c r="D57" s="68">
        <f>IF(ISERROR(VLOOKUP(B57,[1]Grootboeknummer!$A:$B,2,FALSE)),"",VLOOKUP(B57,[1]Grootboeknummer!$A:$F,6,FALSE))</f>
        <v>0</v>
      </c>
      <c r="E57" s="63">
        <v>72223</v>
      </c>
      <c r="F57" s="80" t="s">
        <v>151</v>
      </c>
      <c r="G57" s="68" t="str">
        <f>IF(H57=1,"GEBLOKKEERD NUMMER",IF(E57="","",VLOOKUP(E57&amp;F57,[1]Kostensoort!$A:$F,4,FALSE)))</f>
        <v>Storting voorziening egalisatie waterbeheer</v>
      </c>
      <c r="H57" s="68">
        <f>IF(E57="","",VLOOKUP(E57&amp;F57,[1]Kostensoort!$A:$G,7,FALSE))</f>
        <v>0</v>
      </c>
      <c r="I57" s="72" t="str">
        <f>IF(B57="","",IF(VLOOKUP(B57&amp;E57&amp;F57,[1]Kredietbeheerders!$A:$B,2,FALSE)=10,"J","N"))</f>
        <v>J</v>
      </c>
      <c r="J57" s="63" t="s">
        <v>156</v>
      </c>
      <c r="K57" s="73"/>
      <c r="L57" s="61">
        <v>-300000</v>
      </c>
      <c r="M57" s="61"/>
      <c r="N57" s="61"/>
      <c r="O57" s="61"/>
      <c r="P57" s="61"/>
      <c r="Q57" s="64"/>
      <c r="R57" s="64"/>
      <c r="S57" s="64"/>
      <c r="T57" s="64"/>
      <c r="U57" s="64"/>
      <c r="V57" s="63"/>
      <c r="W57" s="68" t="str">
        <f>IF(ISERROR(VLOOKUP(V57,[1]Taken!$A:$B,2,FALSE)),"",VLOOKUP(V57,[1]Taken!$A:$B,2,FALSE))</f>
        <v/>
      </c>
      <c r="X57" s="63"/>
      <c r="Y57" s="68" t="str">
        <f>IF(ISERROR(VLOOKUP(B57,[1]Grootboeknummer!$A:$V,22,FALSE)),"",VLOOKUP(B57,[1]Grootboeknummer!$A:$V,22,FALSE))</f>
        <v>5.7</v>
      </c>
      <c r="Z57" s="68" t="str">
        <f>IF(ISERROR(VLOOKUP(B57,[1]Grootboeknummer!$A:$W,23,FALSE)),"",VLOOKUP(B57,[1]Grootboeknummer!$A:$W,23,FALSE))</f>
        <v>Openbaar groen en (openlucht) recreatie</v>
      </c>
      <c r="AA57" s="68" t="str">
        <f>IF(ISERROR(VLOOKUP(B57,[1]Programma!$A:$C,3,FALSE)),"",VLOOKUP(B57,[1]Programma!$A:$C,3,FALSE))</f>
        <v>2 Leefomgeving (1)</v>
      </c>
      <c r="AB57" s="45">
        <f>IF(B57="","",VLOOKUP(B57&amp;E57&amp;F57,[1]Kredietbeheerders!$A:$E,4,FALSE))</f>
        <v>10203</v>
      </c>
      <c r="AC57" s="76" t="str">
        <f>IF(B57="","",VLOOKUP(B57&amp;E57&amp;F57,[1]Kredietbeheerders!$A:$E,5,FALSE))</f>
        <v>Jeanet Meesen Financieel beheer</v>
      </c>
    </row>
    <row r="58" spans="2:29" s="6" customFormat="1" ht="11.5" x14ac:dyDescent="0.25">
      <c r="B58" s="63">
        <v>99223</v>
      </c>
      <c r="C58" s="68" t="str">
        <f>IF(D58=1,"GEBLOKKEERD NUMMER",IF(ISERROR(VLOOKUP(B58,[1]Grootboeknummer!$A:$B,2,FALSE)),"",VLOOKUP(B58,[1]Grootboeknummer!$A:$B,2,FALSE)))</f>
        <v>Voorziening egalisatie waterbeheer</v>
      </c>
      <c r="D58" s="68">
        <f>IF(ISERROR(VLOOKUP(B58,[1]Grootboeknummer!$A:$B,2,FALSE)),"",VLOOKUP(B58,[1]Grootboeknummer!$A:$F,6,FALSE))</f>
        <v>0</v>
      </c>
      <c r="E58" s="63">
        <v>72223</v>
      </c>
      <c r="F58" s="80" t="s">
        <v>152</v>
      </c>
      <c r="G58" s="68" t="str">
        <f>IF(H58=1,"GEBLOKKEERD NUMMER",IF(E58="","",VLOOKUP(E58&amp;F58,[1]Kostensoort!$A:$F,4,FALSE)))</f>
        <v>Onttrekking voorziening egalisatie waterbeheer</v>
      </c>
      <c r="H58" s="68">
        <f>IF(E58="","",VLOOKUP(E58&amp;F58,[1]Kostensoort!$A:$G,7,FALSE))</f>
        <v>0</v>
      </c>
      <c r="I58" s="72" t="str">
        <f>IF(B58="","",IF(VLOOKUP(B58&amp;E58&amp;F58,[1]Kredietbeheerders!$A:$B,2,FALSE)=10,"J","N"))</f>
        <v>J</v>
      </c>
      <c r="J58" s="63" t="s">
        <v>156</v>
      </c>
      <c r="K58" s="73"/>
      <c r="L58" s="61"/>
      <c r="M58" s="61"/>
      <c r="N58" s="61"/>
      <c r="O58" s="61"/>
      <c r="P58" s="61"/>
      <c r="Q58" s="64">
        <v>-300000</v>
      </c>
      <c r="R58" s="64"/>
      <c r="S58" s="64"/>
      <c r="T58" s="64"/>
      <c r="U58" s="64"/>
      <c r="V58" s="63"/>
      <c r="W58" s="68" t="str">
        <f>IF(ISERROR(VLOOKUP(V58,[1]Taken!$A:$B,2,FALSE)),"",VLOOKUP(V58,[1]Taken!$A:$B,2,FALSE))</f>
        <v/>
      </c>
      <c r="X58" s="63"/>
      <c r="Y58" s="68" t="str">
        <f>IF(ISERROR(VLOOKUP(B58,[1]Grootboeknummer!$A:$V,22,FALSE)),"",VLOOKUP(B58,[1]Grootboeknummer!$A:$V,22,FALSE))</f>
        <v>P12</v>
      </c>
      <c r="Z58" s="68" t="str">
        <f>IF(ISERROR(VLOOKUP(B58,[1]Grootboeknummer!$A:$W,23,FALSE)),"",VLOOKUP(B58,[1]Grootboeknummer!$A:$W,23,FALSE))</f>
        <v>Voorzieningen</v>
      </c>
      <c r="AA58" s="68" t="str">
        <f>IF(ISERROR(VLOOKUP(B58,[1]Programma!$A:$C,3,FALSE)),"",VLOOKUP(B58,[1]Programma!$A:$C,3,FALSE))</f>
        <v/>
      </c>
      <c r="AB58" s="45">
        <f>IF(B58="","",VLOOKUP(B58&amp;E58&amp;F58,[1]Kredietbeheerders!$A:$E,4,FALSE))</f>
        <v>10203</v>
      </c>
      <c r="AC58" s="76" t="str">
        <f>IF(B58="","",VLOOKUP(B58&amp;E58&amp;F58,[1]Kredietbeheerders!$A:$E,5,FALSE))</f>
        <v>Jeanet Meesen Financieel beheer</v>
      </c>
    </row>
    <row r="59" spans="2:29" s="6" customFormat="1" ht="11.5" x14ac:dyDescent="0.25">
      <c r="B59" s="63">
        <v>65201</v>
      </c>
      <c r="C59" s="68" t="str">
        <f>IF(D59=1,"GEBLOKKEERD NUMMER",IF(ISERROR(VLOOKUP(B59,[1]Grootboeknummer!$A:$B,2,FALSE)),"",VLOOKUP(B59,[1]Grootboeknummer!$A:$B,2,FALSE)))</f>
        <v>BBK Sportaccommodaties</v>
      </c>
      <c r="D59" s="68">
        <f>IF(ISERROR(VLOOKUP(B59,[1]Grootboeknummer!$A:$B,2,FALSE)),"",VLOOKUP(B59,[1]Grootboeknummer!$A:$F,6,FALSE))</f>
        <v>0</v>
      </c>
      <c r="E59" s="63">
        <v>72224</v>
      </c>
      <c r="F59" s="80" t="s">
        <v>151</v>
      </c>
      <c r="G59" s="68" t="str">
        <f>IF(H59=1,"GEBLOKKEERD NUMMER",IF(E59="","",VLOOKUP(E59&amp;F59,[1]Kostensoort!$A:$F,4,FALSE)))</f>
        <v>Storting voorziening egalisatie gebouwenbeheer</v>
      </c>
      <c r="H59" s="68">
        <f>IF(E59="","",VLOOKUP(E59&amp;F59,[1]Kostensoort!$A:$G,7,FALSE))</f>
        <v>0</v>
      </c>
      <c r="I59" s="72" t="str">
        <f>IF(B59="","",IF(VLOOKUP(B59&amp;E59&amp;F59,[1]Kredietbeheerders!$A:$B,2,FALSE)=10,"J","N"))</f>
        <v>J</v>
      </c>
      <c r="J59" s="63" t="s">
        <v>156</v>
      </c>
      <c r="K59" s="73"/>
      <c r="L59" s="61">
        <v>-300000</v>
      </c>
      <c r="M59" s="61"/>
      <c r="N59" s="61"/>
      <c r="O59" s="61"/>
      <c r="P59" s="61"/>
      <c r="Q59" s="64"/>
      <c r="R59" s="64"/>
      <c r="S59" s="64"/>
      <c r="T59" s="64"/>
      <c r="U59" s="64"/>
      <c r="V59" s="63"/>
      <c r="W59" s="68" t="str">
        <f>IF(ISERROR(VLOOKUP(V59,[1]Taken!$A:$B,2,FALSE)),"",VLOOKUP(V59,[1]Taken!$A:$B,2,FALSE))</f>
        <v/>
      </c>
      <c r="X59" s="63"/>
      <c r="Y59" s="68" t="str">
        <f>IF(ISERROR(VLOOKUP(B59,[1]Grootboeknummer!$A:$V,22,FALSE)),"",VLOOKUP(B59,[1]Grootboeknummer!$A:$V,22,FALSE))</f>
        <v>5.2</v>
      </c>
      <c r="Z59" s="68" t="str">
        <f>IF(ISERROR(VLOOKUP(B59,[1]Grootboeknummer!$A:$W,23,FALSE)),"",VLOOKUP(B59,[1]Grootboeknummer!$A:$W,23,FALSE))</f>
        <v>Sportaccommodaties</v>
      </c>
      <c r="AA59" s="68" t="str">
        <f>IF(ISERROR(VLOOKUP(B59,[1]Programma!$A:$C,3,FALSE)),"",VLOOKUP(B59,[1]Programma!$A:$C,3,FALSE))</f>
        <v>2 Leefomgeving (1)</v>
      </c>
      <c r="AB59" s="45">
        <f>IF(B59="","",VLOOKUP(B59&amp;E59&amp;F59,[1]Kredietbeheerders!$A:$E,4,FALSE))</f>
        <v>10203</v>
      </c>
      <c r="AC59" s="76" t="str">
        <f>IF(B59="","",VLOOKUP(B59&amp;E59&amp;F59,[1]Kredietbeheerders!$A:$E,5,FALSE))</f>
        <v>Jeanet Meesen Financieel beheer</v>
      </c>
    </row>
    <row r="60" spans="2:29" s="6" customFormat="1" ht="11.5" x14ac:dyDescent="0.25">
      <c r="B60" s="63">
        <v>99224</v>
      </c>
      <c r="C60" s="68" t="str">
        <f>IF(D60=1,"GEBLOKKEERD NUMMER",IF(ISERROR(VLOOKUP(B60,[1]Grootboeknummer!$A:$B,2,FALSE)),"",VLOOKUP(B60,[1]Grootboeknummer!$A:$B,2,FALSE)))</f>
        <v>Voorziening egalisatie gebouwenbeheer</v>
      </c>
      <c r="D60" s="68">
        <f>IF(ISERROR(VLOOKUP(B60,[1]Grootboeknummer!$A:$B,2,FALSE)),"",VLOOKUP(B60,[1]Grootboeknummer!$A:$F,6,FALSE))</f>
        <v>0</v>
      </c>
      <c r="E60" s="63">
        <v>72224</v>
      </c>
      <c r="F60" s="80" t="s">
        <v>152</v>
      </c>
      <c r="G60" s="68" t="str">
        <f>IF(H60=1,"GEBLOKKEERD NUMMER",IF(E60="","",VLOOKUP(E60&amp;F60,[1]Kostensoort!$A:$F,4,FALSE)))</f>
        <v>Onttrekking voorziening egalisatie gebouwenbeheer</v>
      </c>
      <c r="H60" s="68">
        <f>IF(E60="","",VLOOKUP(E60&amp;F60,[1]Kostensoort!$A:$G,7,FALSE))</f>
        <v>0</v>
      </c>
      <c r="I60" s="72" t="str">
        <f>IF(B60="","",IF(VLOOKUP(B60&amp;E60&amp;F60,[1]Kredietbeheerders!$A:$B,2,FALSE)=10,"J","N"))</f>
        <v>J</v>
      </c>
      <c r="J60" s="63" t="s">
        <v>156</v>
      </c>
      <c r="K60" s="73"/>
      <c r="L60" s="61"/>
      <c r="M60" s="61"/>
      <c r="N60" s="61"/>
      <c r="O60" s="61"/>
      <c r="P60" s="61"/>
      <c r="Q60" s="64">
        <v>-300000</v>
      </c>
      <c r="R60" s="64"/>
      <c r="S60" s="64"/>
      <c r="T60" s="64"/>
      <c r="U60" s="64"/>
      <c r="V60" s="63"/>
      <c r="W60" s="68" t="str">
        <f>IF(ISERROR(VLOOKUP(V60,[1]Taken!$A:$B,2,FALSE)),"",VLOOKUP(V60,[1]Taken!$A:$B,2,FALSE))</f>
        <v/>
      </c>
      <c r="X60" s="63"/>
      <c r="Y60" s="68" t="str">
        <f>IF(ISERROR(VLOOKUP(B60,[1]Grootboeknummer!$A:$V,22,FALSE)),"",VLOOKUP(B60,[1]Grootboeknummer!$A:$V,22,FALSE))</f>
        <v>P12</v>
      </c>
      <c r="Z60" s="68" t="str">
        <f>IF(ISERROR(VLOOKUP(B60,[1]Grootboeknummer!$A:$W,23,FALSE)),"",VLOOKUP(B60,[1]Grootboeknummer!$A:$W,23,FALSE))</f>
        <v>Voorzieningen</v>
      </c>
      <c r="AA60" s="68" t="str">
        <f>IF(ISERROR(VLOOKUP(B60,[1]Programma!$A:$C,3,FALSE)),"",VLOOKUP(B60,[1]Programma!$A:$C,3,FALSE))</f>
        <v/>
      </c>
      <c r="AB60" s="45">
        <f>IF(B60="","",VLOOKUP(B60&amp;E60&amp;F60,[1]Kredietbeheerders!$A:$E,4,FALSE))</f>
        <v>10203</v>
      </c>
      <c r="AC60" s="76" t="str">
        <f>IF(B60="","",VLOOKUP(B60&amp;E60&amp;F60,[1]Kredietbeheerders!$A:$E,5,FALSE))</f>
        <v>Jeanet Meesen Financieel beheer</v>
      </c>
    </row>
    <row r="61" spans="2:29" s="6" customFormat="1" ht="11.5" x14ac:dyDescent="0.25">
      <c r="B61" s="63"/>
      <c r="C61" s="68" t="str">
        <f>IF(D61=1,"GEBLOKKEERD NUMMER",IF(ISERROR(VLOOKUP(B61,[1]Grootboeknummer!$A:$B,2,FALSE)),"",VLOOKUP(B61,[1]Grootboeknummer!$A:$B,2,FALSE)))</f>
        <v/>
      </c>
      <c r="D61" s="68" t="str">
        <f>IF(ISERROR(VLOOKUP(B61,[1]Grootboeknummer!$A:$B,2,FALSE)),"",VLOOKUP(B61,[1]Grootboeknummer!$A:$F,6,FALSE))</f>
        <v/>
      </c>
      <c r="E61" s="63"/>
      <c r="F61" s="80"/>
      <c r="G61" s="68" t="str">
        <f>IF(H61=1,"GEBLOKKEERD NUMMER",IF(E61="","",VLOOKUP(E61&amp;F61,[1]Kostensoort!$A:$F,4,FALSE)))</f>
        <v/>
      </c>
      <c r="H61" s="68" t="str">
        <f>IF(E61="","",VLOOKUP(E61&amp;F61,[1]Kostensoort!$A:$G,7,FALSE))</f>
        <v/>
      </c>
      <c r="I61" s="72" t="str">
        <f>IF(B61="","",IF(VLOOKUP(B61&amp;E61&amp;F61,[1]Kredietbeheerders!$A:$B,2,FALSE)=10,"J","N"))</f>
        <v/>
      </c>
      <c r="J61" s="63"/>
      <c r="K61" s="73"/>
      <c r="L61" s="61"/>
      <c r="M61" s="61"/>
      <c r="N61" s="61"/>
      <c r="O61" s="61"/>
      <c r="P61" s="61"/>
      <c r="Q61" s="64"/>
      <c r="R61" s="64"/>
      <c r="S61" s="64"/>
      <c r="T61" s="64"/>
      <c r="U61" s="64"/>
      <c r="V61" s="63"/>
      <c r="W61" s="68" t="str">
        <f>IF(ISERROR(VLOOKUP(V61,[1]Taken!$A:$B,2,FALSE)),"",VLOOKUP(V61,[1]Taken!$A:$B,2,FALSE))</f>
        <v/>
      </c>
      <c r="X61" s="63"/>
      <c r="Y61" s="68" t="str">
        <f>IF(ISERROR(VLOOKUP(B61,[1]Grootboeknummer!$A:$V,22,FALSE)),"",VLOOKUP(B61,[1]Grootboeknummer!$A:$V,22,FALSE))</f>
        <v/>
      </c>
      <c r="Z61" s="68" t="str">
        <f>IF(ISERROR(VLOOKUP(B61,[1]Grootboeknummer!$A:$W,23,FALSE)),"",VLOOKUP(B61,[1]Grootboeknummer!$A:$W,23,FALSE))</f>
        <v/>
      </c>
      <c r="AA61" s="68" t="str">
        <f>IF(ISERROR(VLOOKUP(B61,[1]Programma!$A:$C,3,FALSE)),"",VLOOKUP(B61,[1]Programma!$A:$C,3,FALSE))</f>
        <v/>
      </c>
      <c r="AB61" s="45" t="str">
        <f>IF(B61="","",VLOOKUP(B61&amp;E61&amp;F61,[1]Kredietbeheerders!$A:$E,4,FALSE))</f>
        <v/>
      </c>
      <c r="AC61" s="76" t="str">
        <f>IF(B61="","",VLOOKUP(B61&amp;E61&amp;F61,[1]Kredietbeheerders!$A:$E,5,FALSE))</f>
        <v/>
      </c>
    </row>
    <row r="62" spans="2:29" s="6" customFormat="1" ht="11.5" hidden="1" x14ac:dyDescent="0.25">
      <c r="B62" s="63"/>
      <c r="C62" s="117" t="s">
        <v>162</v>
      </c>
      <c r="D62" s="68" t="str">
        <f>IF(ISERROR(VLOOKUP(B62,[1]Grootboeknummer!$A:$B,2,FALSE)),"",VLOOKUP(B62,[1]Grootboeknummer!$A:$F,6,FALSE))</f>
        <v/>
      </c>
      <c r="E62" s="63"/>
      <c r="F62" s="80"/>
      <c r="G62" s="68" t="str">
        <f>IF(H62=1,"GEBLOKKEERD NUMMER",IF(E62="","",VLOOKUP(E62&amp;F62,[1]Kostensoort!$A:$F,4,FALSE)))</f>
        <v/>
      </c>
      <c r="H62" s="68" t="str">
        <f>IF(E62="","",VLOOKUP(E62&amp;F62,[1]Kostensoort!$A:$G,7,FALSE))</f>
        <v/>
      </c>
      <c r="I62" s="72" t="str">
        <f>IF(B62="","",IF(VLOOKUP(B62&amp;E62&amp;F62,[1]Kredietbeheerders!$A:$B,2,FALSE)=10,"J","N"))</f>
        <v/>
      </c>
      <c r="J62" s="63"/>
      <c r="K62" s="73"/>
      <c r="L62" s="61"/>
      <c r="M62" s="61"/>
      <c r="N62" s="61"/>
      <c r="O62" s="61"/>
      <c r="P62" s="61"/>
      <c r="Q62" s="64"/>
      <c r="R62" s="64"/>
      <c r="S62" s="64"/>
      <c r="T62" s="64"/>
      <c r="U62" s="64"/>
      <c r="V62" s="63"/>
      <c r="W62" s="68" t="str">
        <f>IF(ISERROR(VLOOKUP(V62,[1]Taken!$A:$B,2,FALSE)),"",VLOOKUP(V62,[1]Taken!$A:$B,2,FALSE))</f>
        <v/>
      </c>
      <c r="X62" s="63"/>
      <c r="Y62" s="68" t="str">
        <f>IF(ISERROR(VLOOKUP(B62,[1]Grootboeknummer!$A:$V,22,FALSE)),"",VLOOKUP(B62,[1]Grootboeknummer!$A:$V,22,FALSE))</f>
        <v/>
      </c>
      <c r="Z62" s="68" t="str">
        <f>IF(ISERROR(VLOOKUP(B62,[1]Grootboeknummer!$A:$W,23,FALSE)),"",VLOOKUP(B62,[1]Grootboeknummer!$A:$W,23,FALSE))</f>
        <v/>
      </c>
      <c r="AA62" s="68" t="str">
        <f>IF(ISERROR(VLOOKUP(B62,[1]Programma!$A:$C,3,FALSE)),"",VLOOKUP(B62,[1]Programma!$A:$C,3,FALSE))</f>
        <v/>
      </c>
      <c r="AB62" s="45" t="str">
        <f>IF(B62="","",VLOOKUP(B62&amp;E62&amp;F62,[1]Kredietbeheerders!$A:$E,4,FALSE))</f>
        <v/>
      </c>
      <c r="AC62" s="76" t="str">
        <f>IF(B62="","",VLOOKUP(B62&amp;E62&amp;F62,[1]Kredietbeheerders!$A:$E,5,FALSE))</f>
        <v/>
      </c>
    </row>
    <row r="63" spans="2:29" s="6" customFormat="1" ht="11.5" x14ac:dyDescent="0.25">
      <c r="B63" s="63">
        <v>62101</v>
      </c>
      <c r="C63" s="68" t="str">
        <f>IF(D63=1,"GEBLOKKEERD NUMMER",IF(ISERROR(VLOOKUP(B63,[1]Grootboeknummer!$A:$B,2,FALSE)),"",VLOOKUP(B63,[1]Grootboeknummer!$A:$B,2,FALSE)))</f>
        <v>BBK Verkeer en vervoer - wegbeheer</v>
      </c>
      <c r="D63" s="68">
        <f>IF(ISERROR(VLOOKUP(B63,[1]Grootboeknummer!$A:$B,2,FALSE)),"",VLOOKUP(B63,[1]Grootboeknummer!$A:$F,6,FALSE))</f>
        <v>0</v>
      </c>
      <c r="E63" s="63">
        <v>72221</v>
      </c>
      <c r="F63" s="80" t="s">
        <v>151</v>
      </c>
      <c r="G63" s="68" t="str">
        <f>IF(H63=1,"GEBLOKKEERD NUMMER",IF(E63="","",VLOOKUP(E63&amp;F63,[1]Kostensoort!$A:$F,4,FALSE)))</f>
        <v>Storting voorziening egal. wegbeheer deklagen</v>
      </c>
      <c r="H63" s="68">
        <f>IF(E63="","",VLOOKUP(E63&amp;F63,[1]Kostensoort!$A:$G,7,FALSE))</f>
        <v>0</v>
      </c>
      <c r="I63" s="72" t="str">
        <f>IF(B63="","",IF(VLOOKUP(B63&amp;E63&amp;F63,[1]Kredietbeheerders!$A:$B,2,FALSE)=10,"J","N"))</f>
        <v>J</v>
      </c>
      <c r="J63" s="63" t="s">
        <v>156</v>
      </c>
      <c r="K63" s="73"/>
      <c r="L63" s="61">
        <f>-278561-339</f>
        <v>-278900</v>
      </c>
      <c r="M63" s="61">
        <f>L63</f>
        <v>-278900</v>
      </c>
      <c r="N63" s="61">
        <f>M63</f>
        <v>-278900</v>
      </c>
      <c r="O63" s="61">
        <f>N63</f>
        <v>-278900</v>
      </c>
      <c r="P63" s="61">
        <f>O63</f>
        <v>-278900</v>
      </c>
      <c r="Q63" s="64"/>
      <c r="R63" s="64"/>
      <c r="S63" s="64"/>
      <c r="T63" s="64"/>
      <c r="U63" s="64"/>
      <c r="V63" s="63"/>
      <c r="W63" s="68" t="str">
        <f>IF(ISERROR(VLOOKUP(V63,[1]Taken!$A:$B,2,FALSE)),"",VLOOKUP(V63,[1]Taken!$A:$B,2,FALSE))</f>
        <v/>
      </c>
      <c r="X63" s="63"/>
      <c r="Y63" s="68" t="str">
        <f>IF(ISERROR(VLOOKUP(B63,[1]Grootboeknummer!$A:$V,22,FALSE)),"",VLOOKUP(B63,[1]Grootboeknummer!$A:$V,22,FALSE))</f>
        <v>2.1</v>
      </c>
      <c r="Z63" s="68" t="str">
        <f>IF(ISERROR(VLOOKUP(B63,[1]Grootboeknummer!$A:$W,23,FALSE)),"",VLOOKUP(B63,[1]Grootboeknummer!$A:$W,23,FALSE))</f>
        <v>Verkeer en vervoer</v>
      </c>
      <c r="AA63" s="68" t="str">
        <f>IF(ISERROR(VLOOKUP(B63,[1]Programma!$A:$C,3,FALSE)),"",VLOOKUP(B63,[1]Programma!$A:$C,3,FALSE))</f>
        <v>2 Leefomgeving (1)</v>
      </c>
      <c r="AB63" s="45">
        <f>IF(B63="","",VLOOKUP(B63&amp;E63&amp;F63,[1]Kredietbeheerders!$A:$E,4,FALSE))</f>
        <v>10203</v>
      </c>
      <c r="AC63" s="76" t="str">
        <f>IF(B63="","",VLOOKUP(B63&amp;E63&amp;F63,[1]Kredietbeheerders!$A:$E,5,FALSE))</f>
        <v>Jeanet Meesen Financieel beheer</v>
      </c>
    </row>
    <row r="64" spans="2:29" s="6" customFormat="1" ht="11.5" x14ac:dyDescent="0.25">
      <c r="B64" s="63">
        <v>99221</v>
      </c>
      <c r="C64" s="68" t="str">
        <f>IF(D64=1,"GEBLOKKEERD NUMMER",IF(ISERROR(VLOOKUP(B64,[1]Grootboeknummer!$A:$B,2,FALSE)),"",VLOOKUP(B64,[1]Grootboeknummer!$A:$B,2,FALSE)))</f>
        <v>Voorziening egalisatie wegbeheer deklagen</v>
      </c>
      <c r="D64" s="68">
        <f>IF(ISERROR(VLOOKUP(B64,[1]Grootboeknummer!$A:$B,2,FALSE)),"",VLOOKUP(B64,[1]Grootboeknummer!$A:$F,6,FALSE))</f>
        <v>0</v>
      </c>
      <c r="E64" s="63">
        <v>72221</v>
      </c>
      <c r="F64" s="80" t="s">
        <v>152</v>
      </c>
      <c r="G64" s="68" t="str">
        <f>IF(H64=1,"GEBLOKKEERD NUMMER",IF(E64="","",VLOOKUP(E64&amp;F64,[1]Kostensoort!$A:$F,4,FALSE)))</f>
        <v>Onttrekking voorziening egal. wegbeheer deklagen</v>
      </c>
      <c r="H64" s="68">
        <f>IF(E64="","",VLOOKUP(E64&amp;F64,[1]Kostensoort!$A:$G,7,FALSE))</f>
        <v>0</v>
      </c>
      <c r="I64" s="72" t="str">
        <f>IF(B64="","",IF(VLOOKUP(B64&amp;E64&amp;F64,[1]Kredietbeheerders!$A:$B,2,FALSE)=10,"J","N"))</f>
        <v>J</v>
      </c>
      <c r="J64" s="63" t="s">
        <v>156</v>
      </c>
      <c r="K64" s="73"/>
      <c r="L64" s="61"/>
      <c r="M64" s="61"/>
      <c r="N64" s="61"/>
      <c r="O64" s="61"/>
      <c r="P64" s="61"/>
      <c r="Q64" s="64">
        <f>L63</f>
        <v>-278900</v>
      </c>
      <c r="R64" s="64">
        <f t="shared" ref="R64:U64" si="0">M63</f>
        <v>-278900</v>
      </c>
      <c r="S64" s="64">
        <f t="shared" si="0"/>
        <v>-278900</v>
      </c>
      <c r="T64" s="64">
        <f t="shared" si="0"/>
        <v>-278900</v>
      </c>
      <c r="U64" s="64">
        <f t="shared" si="0"/>
        <v>-278900</v>
      </c>
      <c r="V64" s="63"/>
      <c r="W64" s="68" t="str">
        <f>IF(ISERROR(VLOOKUP(V64,[1]Taken!$A:$B,2,FALSE)),"",VLOOKUP(V64,[1]Taken!$A:$B,2,FALSE))</f>
        <v/>
      </c>
      <c r="X64" s="63"/>
      <c r="Y64" s="68" t="str">
        <f>IF(ISERROR(VLOOKUP(B64,[1]Grootboeknummer!$A:$V,22,FALSE)),"",VLOOKUP(B64,[1]Grootboeknummer!$A:$V,22,FALSE))</f>
        <v>P12</v>
      </c>
      <c r="Z64" s="68" t="str">
        <f>IF(ISERROR(VLOOKUP(B64,[1]Grootboeknummer!$A:$W,23,FALSE)),"",VLOOKUP(B64,[1]Grootboeknummer!$A:$W,23,FALSE))</f>
        <v>Voorzieningen</v>
      </c>
      <c r="AA64" s="68" t="str">
        <f>IF(ISERROR(VLOOKUP(B64,[1]Programma!$A:$C,3,FALSE)),"",VLOOKUP(B64,[1]Programma!$A:$C,3,FALSE))</f>
        <v/>
      </c>
      <c r="AB64" s="45">
        <f>IF(B64="","",VLOOKUP(B64&amp;E64&amp;F64,[1]Kredietbeheerders!$A:$E,4,FALSE))</f>
        <v>10203</v>
      </c>
      <c r="AC64" s="76" t="str">
        <f>IF(B64="","",VLOOKUP(B64&amp;E64&amp;F64,[1]Kredietbeheerders!$A:$E,5,FALSE))</f>
        <v>Jeanet Meesen Financieel beheer</v>
      </c>
    </row>
    <row r="65" spans="2:29" s="6" customFormat="1" ht="11.5" x14ac:dyDescent="0.25">
      <c r="B65" s="63">
        <v>62101</v>
      </c>
      <c r="C65" s="68" t="str">
        <f>IF(D65=1,"GEBLOKKEERD NUMMER",IF(ISERROR(VLOOKUP(B65,[1]Grootboeknummer!$A:$B,2,FALSE)),"",VLOOKUP(B65,[1]Grootboeknummer!$A:$B,2,FALSE)))</f>
        <v>BBK Verkeer en vervoer - wegbeheer</v>
      </c>
      <c r="D65" s="68">
        <f>IF(ISERROR(VLOOKUP(B65,[1]Grootboeknummer!$A:$B,2,FALSE)),"",VLOOKUP(B65,[1]Grootboeknummer!$A:$F,6,FALSE))</f>
        <v>0</v>
      </c>
      <c r="E65" s="63">
        <v>72222</v>
      </c>
      <c r="F65" s="80" t="s">
        <v>151</v>
      </c>
      <c r="G65" s="68" t="str">
        <f>IF(H65=1,"GEBLOKKEERD NUMMER",IF(E65="","",VLOOKUP(E65&amp;F65,[1]Kostensoort!$A:$F,4,FALSE)))</f>
        <v>Storting voorziening egal. wegbeheer elementen</v>
      </c>
      <c r="H65" s="68">
        <f>IF(E65="","",VLOOKUP(E65&amp;F65,[1]Kostensoort!$A:$G,7,FALSE))</f>
        <v>0</v>
      </c>
      <c r="I65" s="72" t="str">
        <f>IF(B65="","",IF(VLOOKUP(B65&amp;E65&amp;F65,[1]Kredietbeheerders!$A:$B,2,FALSE)=10,"J","N"))</f>
        <v>J</v>
      </c>
      <c r="J65" s="63" t="s">
        <v>156</v>
      </c>
      <c r="K65" s="73"/>
      <c r="L65" s="61">
        <f>-24000</f>
        <v>-24000</v>
      </c>
      <c r="M65" s="61">
        <f t="shared" ref="M65:P65" si="1">-24000</f>
        <v>-24000</v>
      </c>
      <c r="N65" s="61">
        <f t="shared" si="1"/>
        <v>-24000</v>
      </c>
      <c r="O65" s="61">
        <f t="shared" si="1"/>
        <v>-24000</v>
      </c>
      <c r="P65" s="61">
        <f t="shared" si="1"/>
        <v>-24000</v>
      </c>
      <c r="Q65" s="64"/>
      <c r="R65" s="64"/>
      <c r="S65" s="64"/>
      <c r="T65" s="64"/>
      <c r="U65" s="64"/>
      <c r="V65" s="63"/>
      <c r="W65" s="68" t="str">
        <f>IF(ISERROR(VLOOKUP(V65,[1]Taken!$A:$B,2,FALSE)),"",VLOOKUP(V65,[1]Taken!$A:$B,2,FALSE))</f>
        <v/>
      </c>
      <c r="X65" s="63"/>
      <c r="Y65" s="68" t="str">
        <f>IF(ISERROR(VLOOKUP(B65,[1]Grootboeknummer!$A:$V,22,FALSE)),"",VLOOKUP(B65,[1]Grootboeknummer!$A:$V,22,FALSE))</f>
        <v>2.1</v>
      </c>
      <c r="Z65" s="68" t="str">
        <f>IF(ISERROR(VLOOKUP(B65,[1]Grootboeknummer!$A:$W,23,FALSE)),"",VLOOKUP(B65,[1]Grootboeknummer!$A:$W,23,FALSE))</f>
        <v>Verkeer en vervoer</v>
      </c>
      <c r="AA65" s="68" t="str">
        <f>IF(ISERROR(VLOOKUP(B65,[1]Programma!$A:$C,3,FALSE)),"",VLOOKUP(B65,[1]Programma!$A:$C,3,FALSE))</f>
        <v>2 Leefomgeving (1)</v>
      </c>
      <c r="AB65" s="45">
        <f>IF(B65="","",VLOOKUP(B65&amp;E65&amp;F65,[1]Kredietbeheerders!$A:$E,4,FALSE))</f>
        <v>10203</v>
      </c>
      <c r="AC65" s="76" t="str">
        <f>IF(B65="","",VLOOKUP(B65&amp;E65&amp;F65,[1]Kredietbeheerders!$A:$E,5,FALSE))</f>
        <v>Jeanet Meesen Financieel beheer</v>
      </c>
    </row>
    <row r="66" spans="2:29" s="6" customFormat="1" ht="11.5" x14ac:dyDescent="0.25">
      <c r="B66" s="63">
        <v>99222</v>
      </c>
      <c r="C66" s="68" t="str">
        <f>IF(D66=1,"GEBLOKKEERD NUMMER",IF(ISERROR(VLOOKUP(B66,[1]Grootboeknummer!$A:$B,2,FALSE)),"",VLOOKUP(B66,[1]Grootboeknummer!$A:$B,2,FALSE)))</f>
        <v>Voorziening egalisatie wegbeheer elementen</v>
      </c>
      <c r="D66" s="68">
        <f>IF(ISERROR(VLOOKUP(B66,[1]Grootboeknummer!$A:$B,2,FALSE)),"",VLOOKUP(B66,[1]Grootboeknummer!$A:$F,6,FALSE))</f>
        <v>0</v>
      </c>
      <c r="E66" s="63">
        <v>72222</v>
      </c>
      <c r="F66" s="80" t="s">
        <v>152</v>
      </c>
      <c r="G66" s="68" t="str">
        <f>IF(H66=1,"GEBLOKKEERD NUMMER",IF(E66="","",VLOOKUP(E66&amp;F66,[1]Kostensoort!$A:$F,4,FALSE)))</f>
        <v>Onttrekking voorziening egal. wegbeheer elementen</v>
      </c>
      <c r="H66" s="68">
        <f>IF(E66="","",VLOOKUP(E66&amp;F66,[1]Kostensoort!$A:$G,7,FALSE))</f>
        <v>0</v>
      </c>
      <c r="I66" s="72" t="str">
        <f>IF(B66="","",IF(VLOOKUP(B66&amp;E66&amp;F66,[1]Kredietbeheerders!$A:$B,2,FALSE)=10,"J","N"))</f>
        <v>J</v>
      </c>
      <c r="J66" s="63" t="s">
        <v>156</v>
      </c>
      <c r="K66" s="73"/>
      <c r="L66" s="61"/>
      <c r="M66" s="61"/>
      <c r="N66" s="61"/>
      <c r="O66" s="61"/>
      <c r="P66" s="61"/>
      <c r="Q66" s="64">
        <f>L65</f>
        <v>-24000</v>
      </c>
      <c r="R66" s="64">
        <f t="shared" ref="R66:U66" si="2">M65</f>
        <v>-24000</v>
      </c>
      <c r="S66" s="64">
        <f t="shared" si="2"/>
        <v>-24000</v>
      </c>
      <c r="T66" s="64">
        <f t="shared" si="2"/>
        <v>-24000</v>
      </c>
      <c r="U66" s="64">
        <f t="shared" si="2"/>
        <v>-24000</v>
      </c>
      <c r="V66" s="63"/>
      <c r="W66" s="68" t="str">
        <f>IF(ISERROR(VLOOKUP(V66,[1]Taken!$A:$B,2,FALSE)),"",VLOOKUP(V66,[1]Taken!$A:$B,2,FALSE))</f>
        <v/>
      </c>
      <c r="X66" s="63"/>
      <c r="Y66" s="68" t="str">
        <f>IF(ISERROR(VLOOKUP(B66,[1]Grootboeknummer!$A:$V,22,FALSE)),"",VLOOKUP(B66,[1]Grootboeknummer!$A:$V,22,FALSE))</f>
        <v>P12</v>
      </c>
      <c r="Z66" s="68" t="str">
        <f>IF(ISERROR(VLOOKUP(B66,[1]Grootboeknummer!$A:$W,23,FALSE)),"",VLOOKUP(B66,[1]Grootboeknummer!$A:$W,23,FALSE))</f>
        <v>Voorzieningen</v>
      </c>
      <c r="AA66" s="68" t="str">
        <f>IF(ISERROR(VLOOKUP(B66,[1]Programma!$A:$C,3,FALSE)),"",VLOOKUP(B66,[1]Programma!$A:$C,3,FALSE))</f>
        <v/>
      </c>
      <c r="AB66" s="45">
        <f>IF(B66="","",VLOOKUP(B66&amp;E66&amp;F66,[1]Kredietbeheerders!$A:$E,4,FALSE))</f>
        <v>10203</v>
      </c>
      <c r="AC66" s="76" t="str">
        <f>IF(B66="","",VLOOKUP(B66&amp;E66&amp;F66,[1]Kredietbeheerders!$A:$E,5,FALSE))</f>
        <v>Jeanet Meesen Financieel beheer</v>
      </c>
    </row>
    <row r="67" spans="2:29" s="6" customFormat="1" ht="11.5" x14ac:dyDescent="0.25">
      <c r="B67" s="63">
        <v>65701</v>
      </c>
      <c r="C67" s="68" t="str">
        <f>IF(D67=1,"GEBLOKKEERD NUMMER",IF(ISERROR(VLOOKUP(B67,[1]Grootboeknummer!$A:$B,2,FALSE)),"",VLOOKUP(B67,[1]Grootboeknummer!$A:$B,2,FALSE)))</f>
        <v>BBK Openbaar groen</v>
      </c>
      <c r="D67" s="68">
        <f>IF(ISERROR(VLOOKUP(B67,[1]Grootboeknummer!$A:$B,2,FALSE)),"",VLOOKUP(B67,[1]Grootboeknummer!$A:$F,6,FALSE))</f>
        <v>0</v>
      </c>
      <c r="E67" s="63">
        <v>72223</v>
      </c>
      <c r="F67" s="80" t="s">
        <v>151</v>
      </c>
      <c r="G67" s="68" t="str">
        <f>IF(H67=1,"GEBLOKKEERD NUMMER",IF(E67="","",VLOOKUP(E67&amp;F67,[1]Kostensoort!$A:$F,4,FALSE)))</f>
        <v>Storting voorziening egalisatie waterbeheer</v>
      </c>
      <c r="H67" s="68">
        <f>IF(E67="","",VLOOKUP(E67&amp;F67,[1]Kostensoort!$A:$G,7,FALSE))</f>
        <v>0</v>
      </c>
      <c r="I67" s="72" t="str">
        <f>IF(B67="","",IF(VLOOKUP(B67&amp;E67&amp;F67,[1]Kredietbeheerders!$A:$B,2,FALSE)=10,"J","N"))</f>
        <v>J</v>
      </c>
      <c r="J67" s="63" t="s">
        <v>156</v>
      </c>
      <c r="K67" s="73"/>
      <c r="L67" s="61">
        <v>-57100</v>
      </c>
      <c r="M67" s="61">
        <v>-57100</v>
      </c>
      <c r="N67" s="61">
        <v>-57100</v>
      </c>
      <c r="O67" s="61">
        <v>-57100</v>
      </c>
      <c r="P67" s="61">
        <v>-57100</v>
      </c>
      <c r="Q67" s="64"/>
      <c r="R67" s="64"/>
      <c r="S67" s="64"/>
      <c r="T67" s="64"/>
      <c r="U67" s="64"/>
      <c r="V67" s="63"/>
      <c r="W67" s="68" t="str">
        <f>IF(ISERROR(VLOOKUP(V67,[1]Taken!$A:$B,2,FALSE)),"",VLOOKUP(V67,[1]Taken!$A:$B,2,FALSE))</f>
        <v/>
      </c>
      <c r="X67" s="63"/>
      <c r="Y67" s="68" t="str">
        <f>IF(ISERROR(VLOOKUP(B67,[1]Grootboeknummer!$A:$V,22,FALSE)),"",VLOOKUP(B67,[1]Grootboeknummer!$A:$V,22,FALSE))</f>
        <v>5.7</v>
      </c>
      <c r="Z67" s="68" t="str">
        <f>IF(ISERROR(VLOOKUP(B67,[1]Grootboeknummer!$A:$W,23,FALSE)),"",VLOOKUP(B67,[1]Grootboeknummer!$A:$W,23,FALSE))</f>
        <v>Openbaar groen en (openlucht) recreatie</v>
      </c>
      <c r="AA67" s="68" t="str">
        <f>IF(ISERROR(VLOOKUP(B67,[1]Programma!$A:$C,3,FALSE)),"",VLOOKUP(B67,[1]Programma!$A:$C,3,FALSE))</f>
        <v>2 Leefomgeving (1)</v>
      </c>
      <c r="AB67" s="45">
        <f>IF(B67="","",VLOOKUP(B67&amp;E67&amp;F67,[1]Kredietbeheerders!$A:$E,4,FALSE))</f>
        <v>10203</v>
      </c>
      <c r="AC67" s="76" t="str">
        <f>IF(B67="","",VLOOKUP(B67&amp;E67&amp;F67,[1]Kredietbeheerders!$A:$E,5,FALSE))</f>
        <v>Jeanet Meesen Financieel beheer</v>
      </c>
    </row>
    <row r="68" spans="2:29" s="6" customFormat="1" ht="11.5" x14ac:dyDescent="0.25">
      <c r="B68" s="63">
        <v>99223</v>
      </c>
      <c r="C68" s="68" t="str">
        <f>IF(D68=1,"GEBLOKKEERD NUMMER",IF(ISERROR(VLOOKUP(B68,[1]Grootboeknummer!$A:$B,2,FALSE)),"",VLOOKUP(B68,[1]Grootboeknummer!$A:$B,2,FALSE)))</f>
        <v>Voorziening egalisatie waterbeheer</v>
      </c>
      <c r="D68" s="68">
        <f>IF(ISERROR(VLOOKUP(B68,[1]Grootboeknummer!$A:$B,2,FALSE)),"",VLOOKUP(B68,[1]Grootboeknummer!$A:$F,6,FALSE))</f>
        <v>0</v>
      </c>
      <c r="E68" s="63">
        <v>72223</v>
      </c>
      <c r="F68" s="80" t="s">
        <v>152</v>
      </c>
      <c r="G68" s="68" t="str">
        <f>IF(H68=1,"GEBLOKKEERD NUMMER",IF(E68="","",VLOOKUP(E68&amp;F68,[1]Kostensoort!$A:$F,4,FALSE)))</f>
        <v>Onttrekking voorziening egalisatie waterbeheer</v>
      </c>
      <c r="H68" s="68">
        <f>IF(E68="","",VLOOKUP(E68&amp;F68,[1]Kostensoort!$A:$G,7,FALSE))</f>
        <v>0</v>
      </c>
      <c r="I68" s="72" t="str">
        <f>IF(B68="","",IF(VLOOKUP(B68&amp;E68&amp;F68,[1]Kredietbeheerders!$A:$B,2,FALSE)=10,"J","N"))</f>
        <v>J</v>
      </c>
      <c r="J68" s="63" t="s">
        <v>156</v>
      </c>
      <c r="K68" s="73"/>
      <c r="L68" s="61"/>
      <c r="M68" s="61"/>
      <c r="N68" s="61"/>
      <c r="O68" s="61"/>
      <c r="P68" s="61"/>
      <c r="Q68" s="64">
        <v>-57100</v>
      </c>
      <c r="R68" s="64">
        <v>-57100</v>
      </c>
      <c r="S68" s="64">
        <v>-57100</v>
      </c>
      <c r="T68" s="64">
        <v>-57100</v>
      </c>
      <c r="U68" s="64">
        <v>-57100</v>
      </c>
      <c r="V68" s="63"/>
      <c r="W68" s="68" t="str">
        <f>IF(ISERROR(VLOOKUP(V68,[1]Taken!$A:$B,2,FALSE)),"",VLOOKUP(V68,[1]Taken!$A:$B,2,FALSE))</f>
        <v/>
      </c>
      <c r="X68" s="63"/>
      <c r="Y68" s="68" t="str">
        <f>IF(ISERROR(VLOOKUP(B68,[1]Grootboeknummer!$A:$V,22,FALSE)),"",VLOOKUP(B68,[1]Grootboeknummer!$A:$V,22,FALSE))</f>
        <v>P12</v>
      </c>
      <c r="Z68" s="68" t="str">
        <f>IF(ISERROR(VLOOKUP(B68,[1]Grootboeknummer!$A:$W,23,FALSE)),"",VLOOKUP(B68,[1]Grootboeknummer!$A:$W,23,FALSE))</f>
        <v>Voorzieningen</v>
      </c>
      <c r="AA68" s="68" t="str">
        <f>IF(ISERROR(VLOOKUP(B68,[1]Programma!$A:$C,3,FALSE)),"",VLOOKUP(B68,[1]Programma!$A:$C,3,FALSE))</f>
        <v/>
      </c>
      <c r="AB68" s="45">
        <f>IF(B68="","",VLOOKUP(B68&amp;E68&amp;F68,[1]Kredietbeheerders!$A:$E,4,FALSE))</f>
        <v>10203</v>
      </c>
      <c r="AC68" s="76" t="str">
        <f>IF(B68="","",VLOOKUP(B68&amp;E68&amp;F68,[1]Kredietbeheerders!$A:$E,5,FALSE))</f>
        <v>Jeanet Meesen Financieel beheer</v>
      </c>
    </row>
    <row r="69" spans="2:29" s="6" customFormat="1" ht="11.5" x14ac:dyDescent="0.25">
      <c r="B69" s="63">
        <v>65201</v>
      </c>
      <c r="C69" s="68" t="str">
        <f>IF(D69=1,"GEBLOKKEERD NUMMER",IF(ISERROR(VLOOKUP(B69,[1]Grootboeknummer!$A:$B,2,FALSE)),"",VLOOKUP(B69,[1]Grootboeknummer!$A:$B,2,FALSE)))</f>
        <v>BBK Sportaccommodaties</v>
      </c>
      <c r="D69" s="68">
        <f>IF(ISERROR(VLOOKUP(B69,[1]Grootboeknummer!$A:$B,2,FALSE)),"",VLOOKUP(B69,[1]Grootboeknummer!$A:$F,6,FALSE))</f>
        <v>0</v>
      </c>
      <c r="E69" s="63">
        <v>72224</v>
      </c>
      <c r="F69" s="80" t="s">
        <v>151</v>
      </c>
      <c r="G69" s="68" t="str">
        <f>IF(H69=1,"GEBLOKKEERD NUMMER",IF(E69="","",VLOOKUP(E69&amp;F69,[1]Kostensoort!$A:$F,4,FALSE)))</f>
        <v>Storting voorziening egalisatie gebouwenbeheer</v>
      </c>
      <c r="H69" s="68">
        <f>IF(E69="","",VLOOKUP(E69&amp;F69,[1]Kostensoort!$A:$G,7,FALSE))</f>
        <v>0</v>
      </c>
      <c r="I69" s="72" t="str">
        <f>IF(B69="","",IF(VLOOKUP(B69&amp;E69&amp;F69,[1]Kredietbeheerders!$A:$B,2,FALSE)=10,"J","N"))</f>
        <v>J</v>
      </c>
      <c r="J69" s="63" t="s">
        <v>156</v>
      </c>
      <c r="K69" s="73"/>
      <c r="L69" s="61">
        <v>-67800</v>
      </c>
      <c r="M69" s="61">
        <v>-67800</v>
      </c>
      <c r="N69" s="61">
        <v>-67800</v>
      </c>
      <c r="O69" s="61">
        <v>-67800</v>
      </c>
      <c r="P69" s="61">
        <v>-67800</v>
      </c>
      <c r="Q69" s="64"/>
      <c r="R69" s="64"/>
      <c r="S69" s="64"/>
      <c r="T69" s="64"/>
      <c r="U69" s="64"/>
      <c r="V69" s="63"/>
      <c r="W69" s="68" t="str">
        <f>IF(ISERROR(VLOOKUP(V69,[1]Taken!$A:$B,2,FALSE)),"",VLOOKUP(V69,[1]Taken!$A:$B,2,FALSE))</f>
        <v/>
      </c>
      <c r="X69" s="63"/>
      <c r="Y69" s="68" t="str">
        <f>IF(ISERROR(VLOOKUP(B69,[1]Grootboeknummer!$A:$V,22,FALSE)),"",VLOOKUP(B69,[1]Grootboeknummer!$A:$V,22,FALSE))</f>
        <v>5.2</v>
      </c>
      <c r="Z69" s="68" t="str">
        <f>IF(ISERROR(VLOOKUP(B69,[1]Grootboeknummer!$A:$W,23,FALSE)),"",VLOOKUP(B69,[1]Grootboeknummer!$A:$W,23,FALSE))</f>
        <v>Sportaccommodaties</v>
      </c>
      <c r="AA69" s="68" t="str">
        <f>IF(ISERROR(VLOOKUP(B69,[1]Programma!$A:$C,3,FALSE)),"",VLOOKUP(B69,[1]Programma!$A:$C,3,FALSE))</f>
        <v>2 Leefomgeving (1)</v>
      </c>
      <c r="AB69" s="45">
        <f>IF(B69="","",VLOOKUP(B69&amp;E69&amp;F69,[1]Kredietbeheerders!$A:$E,4,FALSE))</f>
        <v>10203</v>
      </c>
      <c r="AC69" s="76" t="str">
        <f>IF(B69="","",VLOOKUP(B69&amp;E69&amp;F69,[1]Kredietbeheerders!$A:$E,5,FALSE))</f>
        <v>Jeanet Meesen Financieel beheer</v>
      </c>
    </row>
    <row r="70" spans="2:29" s="6" customFormat="1" ht="11.5" x14ac:dyDescent="0.25">
      <c r="B70" s="63">
        <v>99224</v>
      </c>
      <c r="C70" s="68" t="str">
        <f>IF(D70=1,"GEBLOKKEERD NUMMER",IF(ISERROR(VLOOKUP(B70,[1]Grootboeknummer!$A:$B,2,FALSE)),"",VLOOKUP(B70,[1]Grootboeknummer!$A:$B,2,FALSE)))</f>
        <v>Voorziening egalisatie gebouwenbeheer</v>
      </c>
      <c r="D70" s="68">
        <f>IF(ISERROR(VLOOKUP(B70,[1]Grootboeknummer!$A:$B,2,FALSE)),"",VLOOKUP(B70,[1]Grootboeknummer!$A:$F,6,FALSE))</f>
        <v>0</v>
      </c>
      <c r="E70" s="63">
        <v>72224</v>
      </c>
      <c r="F70" s="80" t="s">
        <v>152</v>
      </c>
      <c r="G70" s="68" t="str">
        <f>IF(H70=1,"GEBLOKKEERD NUMMER",IF(E70="","",VLOOKUP(E70&amp;F70,[1]Kostensoort!$A:$F,4,FALSE)))</f>
        <v>Onttrekking voorziening egalisatie gebouwenbeheer</v>
      </c>
      <c r="H70" s="68">
        <f>IF(E70="","",VLOOKUP(E70&amp;F70,[1]Kostensoort!$A:$G,7,FALSE))</f>
        <v>0</v>
      </c>
      <c r="I70" s="72" t="str">
        <f>IF(B70="","",IF(VLOOKUP(B70&amp;E70&amp;F70,[1]Kredietbeheerders!$A:$B,2,FALSE)=10,"J","N"))</f>
        <v>J</v>
      </c>
      <c r="J70" s="63" t="s">
        <v>156</v>
      </c>
      <c r="K70" s="73"/>
      <c r="L70" s="61"/>
      <c r="M70" s="61"/>
      <c r="N70" s="61"/>
      <c r="O70" s="61"/>
      <c r="P70" s="61"/>
      <c r="Q70" s="64">
        <v>-67800</v>
      </c>
      <c r="R70" s="64">
        <v>-67800</v>
      </c>
      <c r="S70" s="64">
        <v>-67800</v>
      </c>
      <c r="T70" s="64">
        <v>-67800</v>
      </c>
      <c r="U70" s="64">
        <v>-67800</v>
      </c>
      <c r="V70" s="63"/>
      <c r="W70" s="68" t="str">
        <f>IF(ISERROR(VLOOKUP(V70,[1]Taken!$A:$B,2,FALSE)),"",VLOOKUP(V70,[1]Taken!$A:$B,2,FALSE))</f>
        <v/>
      </c>
      <c r="X70" s="63"/>
      <c r="Y70" s="68" t="str">
        <f>IF(ISERROR(VLOOKUP(B70,[1]Grootboeknummer!$A:$V,22,FALSE)),"",VLOOKUP(B70,[1]Grootboeknummer!$A:$V,22,FALSE))</f>
        <v>P12</v>
      </c>
      <c r="Z70" s="68" t="str">
        <f>IF(ISERROR(VLOOKUP(B70,[1]Grootboeknummer!$A:$W,23,FALSE)),"",VLOOKUP(B70,[1]Grootboeknummer!$A:$W,23,FALSE))</f>
        <v>Voorzieningen</v>
      </c>
      <c r="AA70" s="68" t="str">
        <f>IF(ISERROR(VLOOKUP(B70,[1]Programma!$A:$C,3,FALSE)),"",VLOOKUP(B70,[1]Programma!$A:$C,3,FALSE))</f>
        <v/>
      </c>
      <c r="AB70" s="45">
        <f>IF(B70="","",VLOOKUP(B70&amp;E70&amp;F70,[1]Kredietbeheerders!$A:$E,4,FALSE))</f>
        <v>10203</v>
      </c>
      <c r="AC70" s="76" t="str">
        <f>IF(B70="","",VLOOKUP(B70&amp;E70&amp;F70,[1]Kredietbeheerders!$A:$E,5,FALSE))</f>
        <v>Jeanet Meesen Financieel beheer</v>
      </c>
    </row>
    <row r="71" spans="2:29" s="6" customFormat="1" ht="11.5" x14ac:dyDescent="0.25">
      <c r="B71" s="63">
        <v>65201</v>
      </c>
      <c r="C71" s="68" t="str">
        <f>IF(D71=1,"GEBLOKKEERD NUMMER",IF(ISERROR(VLOOKUP(B71,[1]Grootboeknummer!$A:$B,2,FALSE)),"",VLOOKUP(B71,[1]Grootboeknummer!$A:$B,2,FALSE)))</f>
        <v>BBK Sportaccommodaties</v>
      </c>
      <c r="D71" s="68">
        <f>IF(ISERROR(VLOOKUP(B71,[1]Grootboeknummer!$A:$B,2,FALSE)),"",VLOOKUP(B71,[1]Grootboeknummer!$A:$F,6,FALSE))</f>
        <v>0</v>
      </c>
      <c r="E71" s="63">
        <v>72225</v>
      </c>
      <c r="F71" s="80" t="s">
        <v>151</v>
      </c>
      <c r="G71" s="68" t="str">
        <f>IF(H71=1,"GEBLOKKEERD NUMMER",IF(E71="","",VLOOKUP(E71&amp;F71,[1]Kostensoort!$A:$F,4,FALSE)))</f>
        <v>Storting voorziening egalisatie sportterreinen</v>
      </c>
      <c r="H71" s="68">
        <f>IF(E71="","",VLOOKUP(E71&amp;F71,[1]Kostensoort!$A:$G,7,FALSE))</f>
        <v>0</v>
      </c>
      <c r="I71" s="72" t="str">
        <f>IF(B71="","",IF(VLOOKUP(B71&amp;E71&amp;F71,[1]Kredietbeheerders!$A:$B,2,FALSE)=10,"J","N"))</f>
        <v>J</v>
      </c>
      <c r="J71" s="63" t="s">
        <v>156</v>
      </c>
      <c r="K71" s="73"/>
      <c r="L71" s="61">
        <v>-37200</v>
      </c>
      <c r="M71" s="61">
        <v>-37200</v>
      </c>
      <c r="N71" s="61">
        <v>-37200</v>
      </c>
      <c r="O71" s="61">
        <v>-37200</v>
      </c>
      <c r="P71" s="61">
        <v>-37200</v>
      </c>
      <c r="Q71" s="64"/>
      <c r="R71" s="64"/>
      <c r="S71" s="64"/>
      <c r="T71" s="64"/>
      <c r="U71" s="64"/>
      <c r="V71" s="63"/>
      <c r="W71" s="68" t="str">
        <f>IF(ISERROR(VLOOKUP(V71,[1]Taken!$A:$B,2,FALSE)),"",VLOOKUP(V71,[1]Taken!$A:$B,2,FALSE))</f>
        <v/>
      </c>
      <c r="X71" s="63"/>
      <c r="Y71" s="68" t="str">
        <f>IF(ISERROR(VLOOKUP(B71,[1]Grootboeknummer!$A:$V,22,FALSE)),"",VLOOKUP(B71,[1]Grootboeknummer!$A:$V,22,FALSE))</f>
        <v>5.2</v>
      </c>
      <c r="Z71" s="68" t="str">
        <f>IF(ISERROR(VLOOKUP(B71,[1]Grootboeknummer!$A:$W,23,FALSE)),"",VLOOKUP(B71,[1]Grootboeknummer!$A:$W,23,FALSE))</f>
        <v>Sportaccommodaties</v>
      </c>
      <c r="AA71" s="68" t="str">
        <f>IF(ISERROR(VLOOKUP(B71,[1]Programma!$A:$C,3,FALSE)),"",VLOOKUP(B71,[1]Programma!$A:$C,3,FALSE))</f>
        <v>2 Leefomgeving (1)</v>
      </c>
      <c r="AB71" s="45">
        <f>IF(B71="","",VLOOKUP(B71&amp;E71&amp;F71,[1]Kredietbeheerders!$A:$E,4,FALSE))</f>
        <v>10203</v>
      </c>
      <c r="AC71" s="76" t="str">
        <f>IF(B71="","",VLOOKUP(B71&amp;E71&amp;F71,[1]Kredietbeheerders!$A:$E,5,FALSE))</f>
        <v>Jeanet Meesen Financieel beheer</v>
      </c>
    </row>
    <row r="72" spans="2:29" s="6" customFormat="1" ht="11.5" x14ac:dyDescent="0.25">
      <c r="B72" s="63">
        <v>99225</v>
      </c>
      <c r="C72" s="68" t="str">
        <f>IF(D72=1,"GEBLOKKEERD NUMMER",IF(ISERROR(VLOOKUP(B72,[1]Grootboeknummer!$A:$B,2,FALSE)),"",VLOOKUP(B72,[1]Grootboeknummer!$A:$B,2,FALSE)))</f>
        <v>Voorziening egalisatie sportterreinen</v>
      </c>
      <c r="D72" s="68">
        <f>IF(ISERROR(VLOOKUP(B72,[1]Grootboeknummer!$A:$B,2,FALSE)),"",VLOOKUP(B72,[1]Grootboeknummer!$A:$F,6,FALSE))</f>
        <v>0</v>
      </c>
      <c r="E72" s="63">
        <v>72225</v>
      </c>
      <c r="F72" s="80" t="s">
        <v>152</v>
      </c>
      <c r="G72" s="68" t="str">
        <f>IF(H72=1,"GEBLOKKEERD NUMMER",IF(E72="","",VLOOKUP(E72&amp;F72,[1]Kostensoort!$A:$F,4,FALSE)))</f>
        <v>Onttrekking voorziening egalisatie sportterreinen</v>
      </c>
      <c r="H72" s="68">
        <f>IF(E72="","",VLOOKUP(E72&amp;F72,[1]Kostensoort!$A:$G,7,FALSE))</f>
        <v>0</v>
      </c>
      <c r="I72" s="72" t="str">
        <f>IF(B72="","",IF(VLOOKUP(B72&amp;E72&amp;F72,[1]Kredietbeheerders!$A:$B,2,FALSE)=10,"J","N"))</f>
        <v>J</v>
      </c>
      <c r="J72" s="63" t="s">
        <v>156</v>
      </c>
      <c r="K72" s="73"/>
      <c r="L72" s="61"/>
      <c r="M72" s="61"/>
      <c r="N72" s="61"/>
      <c r="O72" s="61"/>
      <c r="P72" s="61"/>
      <c r="Q72" s="64">
        <v>-37200</v>
      </c>
      <c r="R72" s="64">
        <v>-37200</v>
      </c>
      <c r="S72" s="64">
        <v>-37200</v>
      </c>
      <c r="T72" s="64">
        <v>-37200</v>
      </c>
      <c r="U72" s="64">
        <v>-37200</v>
      </c>
      <c r="V72" s="63"/>
      <c r="W72" s="68" t="str">
        <f>IF(ISERROR(VLOOKUP(V72,[1]Taken!$A:$B,2,FALSE)),"",VLOOKUP(V72,[1]Taken!$A:$B,2,FALSE))</f>
        <v/>
      </c>
      <c r="X72" s="63"/>
      <c r="Y72" s="68" t="str">
        <f>IF(ISERROR(VLOOKUP(B72,[1]Grootboeknummer!$A:$V,22,FALSE)),"",VLOOKUP(B72,[1]Grootboeknummer!$A:$V,22,FALSE))</f>
        <v>P12</v>
      </c>
      <c r="Z72" s="68" t="str">
        <f>IF(ISERROR(VLOOKUP(B72,[1]Grootboeknummer!$A:$W,23,FALSE)),"",VLOOKUP(B72,[1]Grootboeknummer!$A:$W,23,FALSE))</f>
        <v>Voorzieningen</v>
      </c>
      <c r="AA72" s="68" t="str">
        <f>IF(ISERROR(VLOOKUP(B72,[1]Programma!$A:$C,3,FALSE)),"",VLOOKUP(B72,[1]Programma!$A:$C,3,FALSE))</f>
        <v/>
      </c>
      <c r="AB72" s="45">
        <f>IF(B72="","",VLOOKUP(B72&amp;E72&amp;F72,[1]Kredietbeheerders!$A:$E,4,FALSE))</f>
        <v>10203</v>
      </c>
      <c r="AC72" s="76" t="str">
        <f>IF(B72="","",VLOOKUP(B72&amp;E72&amp;F72,[1]Kredietbeheerders!$A:$E,5,FALSE))</f>
        <v>Jeanet Meesen Financieel beheer</v>
      </c>
    </row>
    <row r="73" spans="2:29" s="6" customFormat="1" ht="11.5" x14ac:dyDescent="0.25">
      <c r="B73" s="63">
        <v>65701</v>
      </c>
      <c r="C73" s="68" t="str">
        <f>IF(D73=1,"GEBLOKKEERD NUMMER",IF(ISERROR(VLOOKUP(B73,[1]Grootboeknummer!$A:$B,2,FALSE)),"",VLOOKUP(B73,[1]Grootboeknummer!$A:$B,2,FALSE)))</f>
        <v>BBK Openbaar groen</v>
      </c>
      <c r="D73" s="68">
        <f>IF(ISERROR(VLOOKUP(B73,[1]Grootboeknummer!$A:$B,2,FALSE)),"",VLOOKUP(B73,[1]Grootboeknummer!$A:$F,6,FALSE))</f>
        <v>0</v>
      </c>
      <c r="E73" s="63">
        <v>72226</v>
      </c>
      <c r="F73" s="80" t="s">
        <v>151</v>
      </c>
      <c r="G73" s="68" t="str">
        <f>IF(H73=1,"GEBLOKKEERD NUMMER",IF(E73="","",VLOOKUP(E73&amp;F73,[1]Kostensoort!$A:$F,4,FALSE)))</f>
        <v>Storting voorziening egalisatie groenbeheer</v>
      </c>
      <c r="H73" s="68">
        <f>IF(E73="","",VLOOKUP(E73&amp;F73,[1]Kostensoort!$A:$G,7,FALSE))</f>
        <v>0</v>
      </c>
      <c r="I73" s="72" t="str">
        <f>IF(B73="","",IF(VLOOKUP(B73&amp;E73&amp;F73,[1]Kredietbeheerders!$A:$B,2,FALSE)=10,"J","N"))</f>
        <v>J</v>
      </c>
      <c r="J73" s="63" t="s">
        <v>156</v>
      </c>
      <c r="K73" s="73"/>
      <c r="L73" s="61">
        <v>-85000</v>
      </c>
      <c r="M73" s="61">
        <v>-85000</v>
      </c>
      <c r="N73" s="61">
        <v>-85000</v>
      </c>
      <c r="O73" s="61">
        <v>-85000</v>
      </c>
      <c r="P73" s="61">
        <v>-85000</v>
      </c>
      <c r="Q73" s="64"/>
      <c r="R73" s="64"/>
      <c r="S73" s="64"/>
      <c r="T73" s="64"/>
      <c r="U73" s="64"/>
      <c r="V73" s="63"/>
      <c r="W73" s="68" t="str">
        <f>IF(ISERROR(VLOOKUP(V73,[1]Taken!$A:$B,2,FALSE)),"",VLOOKUP(V73,[1]Taken!$A:$B,2,FALSE))</f>
        <v/>
      </c>
      <c r="X73" s="63"/>
      <c r="Y73" s="68" t="str">
        <f>IF(ISERROR(VLOOKUP(B73,[1]Grootboeknummer!$A:$V,22,FALSE)),"",VLOOKUP(B73,[1]Grootboeknummer!$A:$V,22,FALSE))</f>
        <v>5.7</v>
      </c>
      <c r="Z73" s="68" t="str">
        <f>IF(ISERROR(VLOOKUP(B73,[1]Grootboeknummer!$A:$W,23,FALSE)),"",VLOOKUP(B73,[1]Grootboeknummer!$A:$W,23,FALSE))</f>
        <v>Openbaar groen en (openlucht) recreatie</v>
      </c>
      <c r="AA73" s="68" t="str">
        <f>IF(ISERROR(VLOOKUP(B73,[1]Programma!$A:$C,3,FALSE)),"",VLOOKUP(B73,[1]Programma!$A:$C,3,FALSE))</f>
        <v>2 Leefomgeving (1)</v>
      </c>
      <c r="AB73" s="45">
        <f>IF(B73="","",VLOOKUP(B73&amp;E73&amp;F73,[1]Kredietbeheerders!$A:$E,4,FALSE))</f>
        <v>10203</v>
      </c>
      <c r="AC73" s="76" t="str">
        <f>IF(B73="","",VLOOKUP(B73&amp;E73&amp;F73,[1]Kredietbeheerders!$A:$E,5,FALSE))</f>
        <v>Jeanet Meesen Financieel beheer</v>
      </c>
    </row>
    <row r="74" spans="2:29" s="6" customFormat="1" ht="11.5" x14ac:dyDescent="0.25">
      <c r="B74" s="63">
        <v>99226</v>
      </c>
      <c r="C74" s="68" t="str">
        <f>IF(D74=1,"GEBLOKKEERD NUMMER",IF(ISERROR(VLOOKUP(B74,[1]Grootboeknummer!$A:$B,2,FALSE)),"",VLOOKUP(B74,[1]Grootboeknummer!$A:$B,2,FALSE)))</f>
        <v>Voorziening egalisatie groenbeheer</v>
      </c>
      <c r="D74" s="68">
        <f>IF(ISERROR(VLOOKUP(B74,[1]Grootboeknummer!$A:$B,2,FALSE)),"",VLOOKUP(B74,[1]Grootboeknummer!$A:$F,6,FALSE))</f>
        <v>0</v>
      </c>
      <c r="E74" s="63">
        <v>72226</v>
      </c>
      <c r="F74" s="80" t="s">
        <v>152</v>
      </c>
      <c r="G74" s="68" t="str">
        <f>IF(H74=1,"GEBLOKKEERD NUMMER",IF(E74="","",VLOOKUP(E74&amp;F74,[1]Kostensoort!$A:$F,4,FALSE)))</f>
        <v>Onttrekking voorziening egalisatie groenbeheer</v>
      </c>
      <c r="H74" s="68">
        <f>IF(E74="","",VLOOKUP(E74&amp;F74,[1]Kostensoort!$A:$G,7,FALSE))</f>
        <v>0</v>
      </c>
      <c r="I74" s="72" t="str">
        <f>IF(B74="","",IF(VLOOKUP(B74&amp;E74&amp;F74,[1]Kredietbeheerders!$A:$B,2,FALSE)=10,"J","N"))</f>
        <v>J</v>
      </c>
      <c r="J74" s="63" t="s">
        <v>156</v>
      </c>
      <c r="K74" s="73"/>
      <c r="L74" s="61"/>
      <c r="M74" s="61"/>
      <c r="N74" s="61"/>
      <c r="O74" s="61"/>
      <c r="P74" s="61"/>
      <c r="Q74" s="64">
        <v>-85000</v>
      </c>
      <c r="R74" s="64">
        <v>-85000</v>
      </c>
      <c r="S74" s="64">
        <v>-85000</v>
      </c>
      <c r="T74" s="64">
        <v>-85000</v>
      </c>
      <c r="U74" s="64">
        <v>-85000</v>
      </c>
      <c r="V74" s="63"/>
      <c r="W74" s="68" t="str">
        <f>IF(ISERROR(VLOOKUP(V74,[1]Taken!$A:$B,2,FALSE)),"",VLOOKUP(V74,[1]Taken!$A:$B,2,FALSE))</f>
        <v/>
      </c>
      <c r="X74" s="63"/>
      <c r="Y74" s="68" t="str">
        <f>IF(ISERROR(VLOOKUP(B74,[1]Grootboeknummer!$A:$V,22,FALSE)),"",VLOOKUP(B74,[1]Grootboeknummer!$A:$V,22,FALSE))</f>
        <v>P12</v>
      </c>
      <c r="Z74" s="68" t="str">
        <f>IF(ISERROR(VLOOKUP(B74,[1]Grootboeknummer!$A:$W,23,FALSE)),"",VLOOKUP(B74,[1]Grootboeknummer!$A:$W,23,FALSE))</f>
        <v>Voorzieningen</v>
      </c>
      <c r="AA74" s="68" t="str">
        <f>IF(ISERROR(VLOOKUP(B74,[1]Programma!$A:$C,3,FALSE)),"",VLOOKUP(B74,[1]Programma!$A:$C,3,FALSE))</f>
        <v/>
      </c>
      <c r="AB74" s="45">
        <f>IF(B74="","",VLOOKUP(B74&amp;E74&amp;F74,[1]Kredietbeheerders!$A:$E,4,FALSE))</f>
        <v>10203</v>
      </c>
      <c r="AC74" s="76" t="str">
        <f>IF(B74="","",VLOOKUP(B74&amp;E74&amp;F74,[1]Kredietbeheerders!$A:$E,5,FALSE))</f>
        <v>Jeanet Meesen Financieel beheer</v>
      </c>
    </row>
    <row r="75" spans="2:29" s="6" customFormat="1" ht="11.5" x14ac:dyDescent="0.25">
      <c r="B75" s="63">
        <v>60199</v>
      </c>
      <c r="C75" s="68" t="s">
        <v>160</v>
      </c>
      <c r="D75" s="68">
        <v>0</v>
      </c>
      <c r="E75" s="63">
        <v>71101</v>
      </c>
      <c r="F75" s="80" t="s">
        <v>151</v>
      </c>
      <c r="G75" s="68" t="str">
        <f>IF(H75=1,"GEBLOKKEERD NUMMER",IF(E75="","",VLOOKUP(E75&amp;F75,[1]Kostensoort!$A:$F,4,FALSE)))</f>
        <v>Storting algemene bedrijfsreserve (abr)</v>
      </c>
      <c r="H75" s="68">
        <f>IF(E75="","",VLOOKUP(E75&amp;F75,[1]Kostensoort!$A:$G,7,FALSE))</f>
        <v>0</v>
      </c>
      <c r="I75" s="72" t="str">
        <f>IF(B75="","",IF(VLOOKUP(B75&amp;E75&amp;F75,[1]Kredietbeheerders!$A:$B,2,FALSE)=10,"J","N"))</f>
        <v>J</v>
      </c>
      <c r="J75" s="63" t="s">
        <v>156</v>
      </c>
      <c r="K75" s="73"/>
      <c r="L75" s="61">
        <v>550000</v>
      </c>
      <c r="M75" s="61">
        <v>550000</v>
      </c>
      <c r="N75" s="61">
        <v>550000</v>
      </c>
      <c r="O75" s="61">
        <v>550000</v>
      </c>
      <c r="P75" s="61">
        <v>550000</v>
      </c>
      <c r="Q75" s="64"/>
      <c r="R75" s="64"/>
      <c r="S75" s="64"/>
      <c r="T75" s="64"/>
      <c r="U75" s="64"/>
      <c r="V75" s="63"/>
      <c r="W75" s="68" t="str">
        <f>IF(ISERROR(VLOOKUP(V75,[1]Taken!$A:$B,2,FALSE)),"",VLOOKUP(V75,[1]Taken!$A:$B,2,FALSE))</f>
        <v/>
      </c>
      <c r="X75" s="63"/>
      <c r="Y75" s="68" t="str">
        <f>IF(ISERROR(VLOOKUP(B75,[1]Grootboeknummer!$A:$V,22,FALSE)),"",VLOOKUP(B75,[1]Grootboeknummer!$A:$V,22,FALSE))</f>
        <v>0.11</v>
      </c>
      <c r="Z75" s="68" t="str">
        <f>IF(ISERROR(VLOOKUP(B75,[1]Grootboeknummer!$A:$W,23,FALSE)),"",VLOOKUP(B75,[1]Grootboeknummer!$A:$W,23,FALSE))</f>
        <v>Resultaat van de rekening van baten en lasten</v>
      </c>
      <c r="AA75" s="68" t="str">
        <f>IF(ISERROR(VLOOKUP(B75,[1]Programma!$A:$C,3,FALSE)),"",VLOOKUP(B75,[1]Programma!$A:$C,3,FALSE))</f>
        <v>0 Algemene dekkingsmiddelen en onvoorzien (1)</v>
      </c>
      <c r="AB75" s="45">
        <f>IF(B75="","",VLOOKUP(B75&amp;E75&amp;F75,[1]Kredietbeheerders!$A:$E,4,FALSE))</f>
        <v>10203</v>
      </c>
      <c r="AC75" s="76" t="str">
        <f>IF(B75="","",VLOOKUP(B75&amp;E75&amp;F75,[1]Kredietbeheerders!$A:$E,5,FALSE))</f>
        <v>Jeanet Meesen Financieel beheer</v>
      </c>
    </row>
    <row r="76" spans="2:29" s="6" customFormat="1" ht="11.5" x14ac:dyDescent="0.25">
      <c r="B76" s="63">
        <v>99101</v>
      </c>
      <c r="C76" s="68" t="s">
        <v>161</v>
      </c>
      <c r="D76" s="68">
        <v>0</v>
      </c>
      <c r="E76" s="63">
        <v>71101</v>
      </c>
      <c r="F76" s="80" t="s">
        <v>152</v>
      </c>
      <c r="G76" s="68" t="str">
        <f>IF(H76=1,"GEBLOKKEERD NUMMER",IF(E76="","",VLOOKUP(E76&amp;F76,[1]Kostensoort!$A:$F,4,FALSE)))</f>
        <v>Onttrekking algemene bedrijfsreserve (abr)</v>
      </c>
      <c r="H76" s="68">
        <f>IF(E76="","",VLOOKUP(E76&amp;F76,[1]Kostensoort!$A:$G,7,FALSE))</f>
        <v>0</v>
      </c>
      <c r="I76" s="72" t="str">
        <f>IF(B76="","",IF(VLOOKUP(B76&amp;E76&amp;F76,[1]Kredietbeheerders!$A:$B,2,FALSE)=10,"J","N"))</f>
        <v>J</v>
      </c>
      <c r="J76" s="63" t="s">
        <v>156</v>
      </c>
      <c r="K76" s="73"/>
      <c r="L76" s="61"/>
      <c r="M76" s="61"/>
      <c r="N76" s="61"/>
      <c r="O76" s="61"/>
      <c r="P76" s="61"/>
      <c r="Q76" s="64">
        <v>550000</v>
      </c>
      <c r="R76" s="64">
        <v>550000</v>
      </c>
      <c r="S76" s="64">
        <v>550000</v>
      </c>
      <c r="T76" s="64">
        <v>550000</v>
      </c>
      <c r="U76" s="64">
        <v>550000</v>
      </c>
      <c r="V76" s="63"/>
      <c r="W76" s="68" t="str">
        <f>IF(ISERROR(VLOOKUP(V76,[1]Taken!$A:$B,2,FALSE)),"",VLOOKUP(V76,[1]Taken!$A:$B,2,FALSE))</f>
        <v/>
      </c>
      <c r="X76" s="63"/>
      <c r="Y76" s="68" t="str">
        <f>IF(ISERROR(VLOOKUP(B76,[1]Grootboeknummer!$A:$V,22,FALSE)),"",VLOOKUP(B76,[1]Grootboeknummer!$A:$V,22,FALSE))</f>
        <v>P111</v>
      </c>
      <c r="Z76" s="68" t="str">
        <f>IF(ISERROR(VLOOKUP(B76,[1]Grootboeknummer!$A:$W,23,FALSE)),"",VLOOKUP(B76,[1]Grootboeknummer!$A:$W,23,FALSE))</f>
        <v>Eigen vermogen: Algemene reserve</v>
      </c>
      <c r="AA76" s="68" t="str">
        <f>IF(ISERROR(VLOOKUP(B76,[1]Programma!$A:$C,3,FALSE)),"",VLOOKUP(B76,[1]Programma!$A:$C,3,FALSE))</f>
        <v/>
      </c>
      <c r="AB76" s="45">
        <f>IF(B76="","",VLOOKUP(B76&amp;E76&amp;F76,[1]Kredietbeheerders!$A:$E,4,FALSE))</f>
        <v>10203</v>
      </c>
      <c r="AC76" s="76" t="str">
        <f>IF(B76="","",VLOOKUP(B76&amp;E76&amp;F76,[1]Kredietbeheerders!$A:$E,5,FALSE))</f>
        <v>Jeanet Meesen Financieel beheer</v>
      </c>
    </row>
    <row r="77" spans="2:29" s="6" customFormat="1" ht="11.5" x14ac:dyDescent="0.25">
      <c r="B77" s="63"/>
      <c r="C77" s="68" t="str">
        <f>IF(D77=1,"GEBLOKKEERD NUMMER",IF(ISERROR(VLOOKUP(B77,[1]Grootboeknummer!$A:$B,2,FALSE)),"",VLOOKUP(B77,[1]Grootboeknummer!$A:$B,2,FALSE)))</f>
        <v/>
      </c>
      <c r="D77" s="68" t="str">
        <f>IF(ISERROR(VLOOKUP(B77,[1]Grootboeknummer!$A:$B,2,FALSE)),"",VLOOKUP(B77,[1]Grootboeknummer!$A:$F,6,FALSE))</f>
        <v/>
      </c>
      <c r="E77" s="63"/>
      <c r="F77" s="80"/>
      <c r="G77" s="68" t="str">
        <f>IF(H77=1,"GEBLOKKEERD NUMMER",IF(E77="","",VLOOKUP(E77&amp;F77,[1]Kostensoort!$A:$F,4,FALSE)))</f>
        <v/>
      </c>
      <c r="H77" s="68" t="str">
        <f>IF(E77="","",VLOOKUP(E77&amp;F77,[1]Kostensoort!$A:$G,7,FALSE))</f>
        <v/>
      </c>
      <c r="I77" s="72" t="str">
        <f>IF(B77="","",IF(VLOOKUP(B77&amp;E77&amp;F77,[1]Kredietbeheerders!$A:$B,2,FALSE)=10,"J","N"))</f>
        <v/>
      </c>
      <c r="J77" s="63"/>
      <c r="K77" s="73"/>
      <c r="L77" s="61"/>
      <c r="M77" s="61"/>
      <c r="N77" s="61"/>
      <c r="O77" s="61"/>
      <c r="P77" s="61"/>
      <c r="Q77" s="64"/>
      <c r="R77" s="64"/>
      <c r="S77" s="64"/>
      <c r="T77" s="64"/>
      <c r="U77" s="64"/>
      <c r="V77" s="63"/>
      <c r="W77" s="68" t="str">
        <f>IF(ISERROR(VLOOKUP(V77,[1]Taken!$A:$B,2,FALSE)),"",VLOOKUP(V77,[1]Taken!$A:$B,2,FALSE))</f>
        <v/>
      </c>
      <c r="X77" s="63"/>
      <c r="Y77" s="68" t="str">
        <f>IF(ISERROR(VLOOKUP(B77,[1]Grootboeknummer!$A:$V,22,FALSE)),"",VLOOKUP(B77,[1]Grootboeknummer!$A:$V,22,FALSE))</f>
        <v/>
      </c>
      <c r="Z77" s="68" t="str">
        <f>IF(ISERROR(VLOOKUP(B77,[1]Grootboeknummer!$A:$W,23,FALSE)),"",VLOOKUP(B77,[1]Grootboeknummer!$A:$W,23,FALSE))</f>
        <v/>
      </c>
      <c r="AA77" s="68" t="str">
        <f>IF(ISERROR(VLOOKUP(B77,[1]Programma!$A:$C,3,FALSE)),"",VLOOKUP(B77,[1]Programma!$A:$C,3,FALSE))</f>
        <v/>
      </c>
      <c r="AB77" s="45" t="str">
        <f>IF(B77="","",VLOOKUP(B77&amp;E77&amp;F77,[1]Kredietbeheerders!$A:$E,4,FALSE))</f>
        <v/>
      </c>
      <c r="AC77" s="76" t="str">
        <f>IF(B77="","",VLOOKUP(B77&amp;E77&amp;F77,[1]Kredietbeheerders!$A:$E,5,FALSE))</f>
        <v/>
      </c>
    </row>
    <row r="78" spans="2:29" s="6" customFormat="1" ht="11.5" hidden="1" x14ac:dyDescent="0.25">
      <c r="B78" s="63"/>
      <c r="C78" s="117" t="s">
        <v>163</v>
      </c>
      <c r="D78" s="68" t="str">
        <f>IF(ISERROR(VLOOKUP(B78,[1]Grootboeknummer!$A:$B,2,FALSE)),"",VLOOKUP(B78,[1]Grootboeknummer!$A:$F,6,FALSE))</f>
        <v/>
      </c>
      <c r="E78" s="63"/>
      <c r="F78" s="80"/>
      <c r="G78" s="68" t="str">
        <f>IF(H78=1,"GEBLOKKEERD NUMMER",IF(E78="","",VLOOKUP(E78&amp;F78,[1]Kostensoort!$A:$F,4,FALSE)))</f>
        <v/>
      </c>
      <c r="H78" s="68" t="str">
        <f>IF(E78="","",VLOOKUP(E78&amp;F78,[1]Kostensoort!$A:$G,7,FALSE))</f>
        <v/>
      </c>
      <c r="I78" s="72" t="str">
        <f>IF(B78="","",IF(VLOOKUP(B78&amp;E78&amp;F78,[1]Kredietbeheerders!$A:$B,2,FALSE)=10,"J","N"))</f>
        <v/>
      </c>
      <c r="J78" s="63"/>
      <c r="K78" s="73"/>
      <c r="L78" s="61"/>
      <c r="M78" s="61"/>
      <c r="N78" s="61"/>
      <c r="O78" s="61"/>
      <c r="P78" s="61"/>
      <c r="Q78" s="64"/>
      <c r="R78" s="64"/>
      <c r="S78" s="64"/>
      <c r="T78" s="64"/>
      <c r="U78" s="64"/>
      <c r="V78" s="63"/>
      <c r="W78" s="68" t="str">
        <f>IF(ISERROR(VLOOKUP(V78,[1]Taken!$A:$B,2,FALSE)),"",VLOOKUP(V78,[1]Taken!$A:$B,2,FALSE))</f>
        <v/>
      </c>
      <c r="X78" s="63"/>
      <c r="Y78" s="68" t="str">
        <f>IF(ISERROR(VLOOKUP(B78,[1]Grootboeknummer!$A:$V,22,FALSE)),"",VLOOKUP(B78,[1]Grootboeknummer!$A:$V,22,FALSE))</f>
        <v/>
      </c>
      <c r="Z78" s="68" t="str">
        <f>IF(ISERROR(VLOOKUP(B78,[1]Grootboeknummer!$A:$W,23,FALSE)),"",VLOOKUP(B78,[1]Grootboeknummer!$A:$W,23,FALSE))</f>
        <v/>
      </c>
      <c r="AA78" s="68" t="str">
        <f>IF(ISERROR(VLOOKUP(B78,[1]Programma!$A:$C,3,FALSE)),"",VLOOKUP(B78,[1]Programma!$A:$C,3,FALSE))</f>
        <v/>
      </c>
      <c r="AB78" s="45" t="str">
        <f>IF(B78="","",VLOOKUP(B78&amp;E78&amp;F78,[1]Kredietbeheerders!$A:$E,4,FALSE))</f>
        <v/>
      </c>
      <c r="AC78" s="76" t="str">
        <f>IF(B78="","",VLOOKUP(B78&amp;E78&amp;F78,[1]Kredietbeheerders!$A:$E,5,FALSE))</f>
        <v/>
      </c>
    </row>
    <row r="79" spans="2:29" s="6" customFormat="1" ht="11.5" x14ac:dyDescent="0.25">
      <c r="B79" s="63">
        <v>60301</v>
      </c>
      <c r="C79" s="68" t="str">
        <f>IF(D79=1,"GEBLOKKEERD NUMMER",IF(ISERROR(VLOOKUP(B79,[1]Grootboeknummer!$A:$B,2,FALSE)),"",VLOOKUP(B79,[1]Grootboeknummer!$A:$B,2,FALSE)))</f>
        <v>BBK Beheer overige gebouwen en gronden</v>
      </c>
      <c r="D79" s="68">
        <f>IF(ISERROR(VLOOKUP(B79,[1]Grootboeknummer!$A:$B,2,FALSE)),"",VLOOKUP(B79,[1]Grootboeknummer!$A:$F,6,FALSE))</f>
        <v>0</v>
      </c>
      <c r="E79" s="63">
        <v>75000</v>
      </c>
      <c r="F79" s="80" t="s">
        <v>151</v>
      </c>
      <c r="G79" s="68" t="str">
        <f>IF(H79=1,"GEBLOKKEERD NUMMER",IF(E79="","",VLOOKUP(E79&amp;F79,[1]Kostensoort!$A:$F,4,FALSE)))</f>
        <v>Overige verrekeningen</v>
      </c>
      <c r="H79" s="68">
        <f>IF(E79="","",VLOOKUP(E79&amp;F79,[1]Kostensoort!$A:$G,7,FALSE))</f>
        <v>0</v>
      </c>
      <c r="I79" s="72" t="str">
        <f>IF(B79="","",IF(VLOOKUP(B79&amp;E79&amp;F79,[1]Kredietbeheerders!$A:$B,2,FALSE)=10,"J","N"))</f>
        <v>J</v>
      </c>
      <c r="J79" s="63" t="s">
        <v>156</v>
      </c>
      <c r="K79" s="73"/>
      <c r="L79" s="61">
        <v>33041</v>
      </c>
      <c r="M79" s="61">
        <v>33041</v>
      </c>
      <c r="N79" s="61">
        <v>33041</v>
      </c>
      <c r="O79" s="61">
        <v>33041</v>
      </c>
      <c r="P79" s="61">
        <v>33041</v>
      </c>
      <c r="Q79" s="64"/>
      <c r="R79" s="64"/>
      <c r="S79" s="64"/>
      <c r="T79" s="64"/>
      <c r="U79" s="64"/>
      <c r="V79" s="63"/>
      <c r="W79" s="68" t="str">
        <f>IF(ISERROR(VLOOKUP(V79,[1]Taken!$A:$B,2,FALSE)),"",VLOOKUP(V79,[1]Taken!$A:$B,2,FALSE))</f>
        <v/>
      </c>
      <c r="X79" s="63"/>
      <c r="Y79" s="68" t="str">
        <f>IF(ISERROR(VLOOKUP(B79,[1]Grootboeknummer!$A:$V,22,FALSE)),"",VLOOKUP(B79,[1]Grootboeknummer!$A:$V,22,FALSE))</f>
        <v>0.3</v>
      </c>
      <c r="Z79" s="68" t="str">
        <f>IF(ISERROR(VLOOKUP(B79,[1]Grootboeknummer!$A:$W,23,FALSE)),"",VLOOKUP(B79,[1]Grootboeknummer!$A:$W,23,FALSE))</f>
        <v>Beheer overige gebouwen en gronden</v>
      </c>
      <c r="AA79" s="68" t="str">
        <f>IF(ISERROR(VLOOKUP(B79,[1]Programma!$A:$C,3,FALSE)),"",VLOOKUP(B79,[1]Programma!$A:$C,3,FALSE))</f>
        <v>2 Leefomgeving (1)</v>
      </c>
      <c r="AB79" s="45">
        <f>IF(B79="","",VLOOKUP(B79&amp;E79&amp;F79,[1]Kredietbeheerders!$A:$E,4,FALSE))</f>
        <v>10190</v>
      </c>
      <c r="AC79" s="76" t="str">
        <f>IF(B79="","",VLOOKUP(B79&amp;E79&amp;F79,[1]Kredietbeheerders!$A:$E,5,FALSE))</f>
        <v>Afschrijvingen, Stelposten, Verrekeningen, Tegenbk</v>
      </c>
    </row>
    <row r="80" spans="2:29" s="6" customFormat="1" ht="11.5" x14ac:dyDescent="0.25">
      <c r="B80" s="63">
        <v>62101</v>
      </c>
      <c r="C80" s="68" t="str">
        <f>IF(D80=1,"GEBLOKKEERD NUMMER",IF(ISERROR(VLOOKUP(B80,[1]Grootboeknummer!$A:$B,2,FALSE)),"",VLOOKUP(B80,[1]Grootboeknummer!$A:$B,2,FALSE)))</f>
        <v>BBK Verkeer en vervoer - wegbeheer</v>
      </c>
      <c r="D80" s="68">
        <f>IF(ISERROR(VLOOKUP(B80,[1]Grootboeknummer!$A:$B,2,FALSE)),"",VLOOKUP(B80,[1]Grootboeknummer!$A:$F,6,FALSE))</f>
        <v>0</v>
      </c>
      <c r="E80" s="63">
        <v>75000</v>
      </c>
      <c r="F80" s="80" t="s">
        <v>151</v>
      </c>
      <c r="G80" s="68" t="str">
        <f>IF(H80=1,"GEBLOKKEERD NUMMER",IF(E80="","",VLOOKUP(E80&amp;F80,[1]Kostensoort!$A:$F,4,FALSE)))</f>
        <v>Overige verrekeningen</v>
      </c>
      <c r="H80" s="68">
        <f>IF(E80="","",VLOOKUP(E80&amp;F80,[1]Kostensoort!$A:$G,7,FALSE))</f>
        <v>0</v>
      </c>
      <c r="I80" s="72" t="str">
        <f>IF(B80="","",IF(VLOOKUP(B80&amp;E80&amp;F80,[1]Kredietbeheerders!$A:$B,2,FALSE)=10,"J","N"))</f>
        <v>J</v>
      </c>
      <c r="J80" s="63" t="s">
        <v>156</v>
      </c>
      <c r="K80" s="73"/>
      <c r="L80" s="61">
        <v>123613</v>
      </c>
      <c r="M80" s="61">
        <v>123613</v>
      </c>
      <c r="N80" s="61">
        <v>123613</v>
      </c>
      <c r="O80" s="61">
        <v>123613</v>
      </c>
      <c r="P80" s="61">
        <v>123613</v>
      </c>
      <c r="Q80" s="64"/>
      <c r="R80" s="64"/>
      <c r="S80" s="64"/>
      <c r="T80" s="64"/>
      <c r="U80" s="64"/>
      <c r="V80" s="63"/>
      <c r="W80" s="68" t="str">
        <f>IF(ISERROR(VLOOKUP(V80,[1]Taken!$A:$B,2,FALSE)),"",VLOOKUP(V80,[1]Taken!$A:$B,2,FALSE))</f>
        <v/>
      </c>
      <c r="X80" s="63"/>
      <c r="Y80" s="68" t="str">
        <f>IF(ISERROR(VLOOKUP(B80,[1]Grootboeknummer!$A:$V,22,FALSE)),"",VLOOKUP(B80,[1]Grootboeknummer!$A:$V,22,FALSE))</f>
        <v>2.1</v>
      </c>
      <c r="Z80" s="68" t="str">
        <f>IF(ISERROR(VLOOKUP(B80,[1]Grootboeknummer!$A:$W,23,FALSE)),"",VLOOKUP(B80,[1]Grootboeknummer!$A:$W,23,FALSE))</f>
        <v>Verkeer en vervoer</v>
      </c>
      <c r="AA80" s="68" t="str">
        <f>IF(ISERROR(VLOOKUP(B80,[1]Programma!$A:$C,3,FALSE)),"",VLOOKUP(B80,[1]Programma!$A:$C,3,FALSE))</f>
        <v>2 Leefomgeving (1)</v>
      </c>
      <c r="AB80" s="45">
        <f>IF(B80="","",VLOOKUP(B80&amp;E80&amp;F80,[1]Kredietbeheerders!$A:$E,4,FALSE))</f>
        <v>10190</v>
      </c>
      <c r="AC80" s="76" t="str">
        <f>IF(B80="","",VLOOKUP(B80&amp;E80&amp;F80,[1]Kredietbeheerders!$A:$E,5,FALSE))</f>
        <v>Afschrijvingen, Stelposten, Verrekeningen, Tegenbk</v>
      </c>
    </row>
    <row r="81" spans="1:29" s="6" customFormat="1" ht="11.5" x14ac:dyDescent="0.25">
      <c r="B81" s="63">
        <v>62108</v>
      </c>
      <c r="C81" s="68" t="str">
        <f>IF(D81=1,"GEBLOKKEERD NUMMER",IF(ISERROR(VLOOKUP(B81,[1]Grootboeknummer!$A:$B,2,FALSE)),"",VLOOKUP(B81,[1]Grootboeknummer!$A:$B,2,FALSE)))</f>
        <v>BBK Verkeer en vervoer</v>
      </c>
      <c r="D81" s="68">
        <f>IF(ISERROR(VLOOKUP(B81,[1]Grootboeknummer!$A:$B,2,FALSE)),"",VLOOKUP(B81,[1]Grootboeknummer!$A:$F,6,FALSE))</f>
        <v>0</v>
      </c>
      <c r="E81" s="63">
        <v>75000</v>
      </c>
      <c r="F81" s="80" t="s">
        <v>151</v>
      </c>
      <c r="G81" s="68" t="str">
        <f>IF(H81=1,"GEBLOKKEERD NUMMER",IF(E81="","",VLOOKUP(E81&amp;F81,[1]Kostensoort!$A:$F,4,FALSE)))</f>
        <v>Overige verrekeningen</v>
      </c>
      <c r="H81" s="68">
        <f>IF(E81="","",VLOOKUP(E81&amp;F81,[1]Kostensoort!$A:$G,7,FALSE))</f>
        <v>0</v>
      </c>
      <c r="I81" s="72" t="str">
        <f>IF(B81="","",IF(VLOOKUP(B81&amp;E81&amp;F81,[1]Kredietbeheerders!$A:$B,2,FALSE)=10,"J","N"))</f>
        <v>J</v>
      </c>
      <c r="J81" s="63" t="s">
        <v>156</v>
      </c>
      <c r="K81" s="73"/>
      <c r="L81" s="61">
        <v>6900</v>
      </c>
      <c r="M81" s="61">
        <v>6900</v>
      </c>
      <c r="N81" s="61">
        <v>6900</v>
      </c>
      <c r="O81" s="61">
        <v>6900</v>
      </c>
      <c r="P81" s="61">
        <v>6900</v>
      </c>
      <c r="Q81" s="64"/>
      <c r="R81" s="64"/>
      <c r="S81" s="64"/>
      <c r="T81" s="64"/>
      <c r="U81" s="64"/>
      <c r="V81" s="63"/>
      <c r="W81" s="68" t="str">
        <f>IF(ISERROR(VLOOKUP(V81,[1]Taken!$A:$B,2,FALSE)),"",VLOOKUP(V81,[1]Taken!$A:$B,2,FALSE))</f>
        <v/>
      </c>
      <c r="X81" s="63"/>
      <c r="Y81" s="68" t="str">
        <f>IF(ISERROR(VLOOKUP(B81,[1]Grootboeknummer!$A:$V,22,FALSE)),"",VLOOKUP(B81,[1]Grootboeknummer!$A:$V,22,FALSE))</f>
        <v>2.1</v>
      </c>
      <c r="Z81" s="68" t="str">
        <f>IF(ISERROR(VLOOKUP(B81,[1]Grootboeknummer!$A:$W,23,FALSE)),"",VLOOKUP(B81,[1]Grootboeknummer!$A:$W,23,FALSE))</f>
        <v>Verkeer en vervoer</v>
      </c>
      <c r="AA81" s="68" t="str">
        <f>IF(ISERROR(VLOOKUP(B81,[1]Programma!$A:$C,3,FALSE)),"",VLOOKUP(B81,[1]Programma!$A:$C,3,FALSE))</f>
        <v>4 Ruimte (1)</v>
      </c>
      <c r="AB81" s="45">
        <f>IF(B81="","",VLOOKUP(B81&amp;E81&amp;F81,[1]Kredietbeheerders!$A:$E,4,FALSE))</f>
        <v>10190</v>
      </c>
      <c r="AC81" s="76" t="str">
        <f>IF(B81="","",VLOOKUP(B81&amp;E81&amp;F81,[1]Kredietbeheerders!$A:$E,5,FALSE))</f>
        <v>Afschrijvingen, Stelposten, Verrekeningen, Tegenbk</v>
      </c>
    </row>
    <row r="82" spans="1:29" s="6" customFormat="1" ht="11.5" x14ac:dyDescent="0.25">
      <c r="B82" s="63">
        <v>65201</v>
      </c>
      <c r="C82" s="68" t="str">
        <f>IF(D82=1,"GEBLOKKEERD NUMMER",IF(ISERROR(VLOOKUP(B82,[1]Grootboeknummer!$A:$B,2,FALSE)),"",VLOOKUP(B82,[1]Grootboeknummer!$A:$B,2,FALSE)))</f>
        <v>BBK Sportaccommodaties</v>
      </c>
      <c r="D82" s="68">
        <f>IF(ISERROR(VLOOKUP(B82,[1]Grootboeknummer!$A:$B,2,FALSE)),"",VLOOKUP(B82,[1]Grootboeknummer!$A:$F,6,FALSE))</f>
        <v>0</v>
      </c>
      <c r="E82" s="63">
        <v>75000</v>
      </c>
      <c r="F82" s="80" t="s">
        <v>151</v>
      </c>
      <c r="G82" s="68" t="str">
        <f>IF(H82=1,"GEBLOKKEERD NUMMER",IF(E82="","",VLOOKUP(E82&amp;F82,[1]Kostensoort!$A:$F,4,FALSE)))</f>
        <v>Overige verrekeningen</v>
      </c>
      <c r="H82" s="68">
        <f>IF(E82="","",VLOOKUP(E82&amp;F82,[1]Kostensoort!$A:$G,7,FALSE))</f>
        <v>0</v>
      </c>
      <c r="I82" s="72" t="str">
        <f>IF(B82="","",IF(VLOOKUP(B82&amp;E82&amp;F82,[1]Kredietbeheerders!$A:$B,2,FALSE)=10,"J","N"))</f>
        <v>J</v>
      </c>
      <c r="J82" s="63" t="s">
        <v>156</v>
      </c>
      <c r="K82" s="73"/>
      <c r="L82" s="61">
        <v>13265</v>
      </c>
      <c r="M82" s="61">
        <v>13265</v>
      </c>
      <c r="N82" s="61">
        <v>13265</v>
      </c>
      <c r="O82" s="61">
        <v>13265</v>
      </c>
      <c r="P82" s="61">
        <v>13265</v>
      </c>
      <c r="Q82" s="64"/>
      <c r="R82" s="64"/>
      <c r="S82" s="64"/>
      <c r="T82" s="64"/>
      <c r="U82" s="64"/>
      <c r="V82" s="63"/>
      <c r="W82" s="68" t="str">
        <f>IF(ISERROR(VLOOKUP(V82,[1]Taken!$A:$B,2,FALSE)),"",VLOOKUP(V82,[1]Taken!$A:$B,2,FALSE))</f>
        <v/>
      </c>
      <c r="X82" s="63"/>
      <c r="Y82" s="68" t="str">
        <f>IF(ISERROR(VLOOKUP(B82,[1]Grootboeknummer!$A:$V,22,FALSE)),"",VLOOKUP(B82,[1]Grootboeknummer!$A:$V,22,FALSE))</f>
        <v>5.2</v>
      </c>
      <c r="Z82" s="68" t="str">
        <f>IF(ISERROR(VLOOKUP(B82,[1]Grootboeknummer!$A:$W,23,FALSE)),"",VLOOKUP(B82,[1]Grootboeknummer!$A:$W,23,FALSE))</f>
        <v>Sportaccommodaties</v>
      </c>
      <c r="AA82" s="68" t="str">
        <f>IF(ISERROR(VLOOKUP(B82,[1]Programma!$A:$C,3,FALSE)),"",VLOOKUP(B82,[1]Programma!$A:$C,3,FALSE))</f>
        <v>2 Leefomgeving (1)</v>
      </c>
      <c r="AB82" s="45">
        <f>IF(B82="","",VLOOKUP(B82&amp;E82&amp;F82,[1]Kredietbeheerders!$A:$E,4,FALSE))</f>
        <v>10190</v>
      </c>
      <c r="AC82" s="76" t="str">
        <f>IF(B82="","",VLOOKUP(B82&amp;E82&amp;F82,[1]Kredietbeheerders!$A:$E,5,FALSE))</f>
        <v>Afschrijvingen, Stelposten, Verrekeningen, Tegenbk</v>
      </c>
    </row>
    <row r="83" spans="1:29" s="6" customFormat="1" ht="11.5" x14ac:dyDescent="0.25">
      <c r="B83" s="63">
        <v>65701</v>
      </c>
      <c r="C83" s="68" t="str">
        <f>IF(D83=1,"GEBLOKKEERD NUMMER",IF(ISERROR(VLOOKUP(B83,[1]Grootboeknummer!$A:$B,2,FALSE)),"",VLOOKUP(B83,[1]Grootboeknummer!$A:$B,2,FALSE)))</f>
        <v>BBK Openbaar groen</v>
      </c>
      <c r="D83" s="68">
        <f>IF(ISERROR(VLOOKUP(B83,[1]Grootboeknummer!$A:$B,2,FALSE)),"",VLOOKUP(B83,[1]Grootboeknummer!$A:$F,6,FALSE))</f>
        <v>0</v>
      </c>
      <c r="E83" s="63">
        <v>75000</v>
      </c>
      <c r="F83" s="80" t="s">
        <v>151</v>
      </c>
      <c r="G83" s="68" t="str">
        <f>IF(H83=1,"GEBLOKKEERD NUMMER",IF(E83="","",VLOOKUP(E83&amp;F83,[1]Kostensoort!$A:$F,4,FALSE)))</f>
        <v>Overige verrekeningen</v>
      </c>
      <c r="H83" s="68">
        <f>IF(E83="","",VLOOKUP(E83&amp;F83,[1]Kostensoort!$A:$G,7,FALSE))</f>
        <v>0</v>
      </c>
      <c r="I83" s="72" t="str">
        <f>IF(B83="","",IF(VLOOKUP(B83&amp;E83&amp;F83,[1]Kredietbeheerders!$A:$B,2,FALSE)=10,"J","N"))</f>
        <v>J</v>
      </c>
      <c r="J83" s="63" t="s">
        <v>156</v>
      </c>
      <c r="K83" s="73"/>
      <c r="L83" s="61">
        <v>7240</v>
      </c>
      <c r="M83" s="61">
        <v>7240</v>
      </c>
      <c r="N83" s="61">
        <v>7240</v>
      </c>
      <c r="O83" s="61">
        <v>7240</v>
      </c>
      <c r="P83" s="61">
        <v>7240</v>
      </c>
      <c r="Q83" s="64"/>
      <c r="R83" s="64"/>
      <c r="S83" s="64"/>
      <c r="T83" s="64"/>
      <c r="U83" s="64"/>
      <c r="V83" s="63"/>
      <c r="W83" s="68" t="str">
        <f>IF(ISERROR(VLOOKUP(V83,[1]Taken!$A:$B,2,FALSE)),"",VLOOKUP(V83,[1]Taken!$A:$B,2,FALSE))</f>
        <v/>
      </c>
      <c r="X83" s="63"/>
      <c r="Y83" s="68" t="str">
        <f>IF(ISERROR(VLOOKUP(B83,[1]Grootboeknummer!$A:$V,22,FALSE)),"",VLOOKUP(B83,[1]Grootboeknummer!$A:$V,22,FALSE))</f>
        <v>5.7</v>
      </c>
      <c r="Z83" s="68" t="str">
        <f>IF(ISERROR(VLOOKUP(B83,[1]Grootboeknummer!$A:$W,23,FALSE)),"",VLOOKUP(B83,[1]Grootboeknummer!$A:$W,23,FALSE))</f>
        <v>Openbaar groen en (openlucht) recreatie</v>
      </c>
      <c r="AA83" s="68" t="str">
        <f>IF(ISERROR(VLOOKUP(B83,[1]Programma!$A:$C,3,FALSE)),"",VLOOKUP(B83,[1]Programma!$A:$C,3,FALSE))</f>
        <v>2 Leefomgeving (1)</v>
      </c>
      <c r="AB83" s="45">
        <f>IF(B83="","",VLOOKUP(B83&amp;E83&amp;F83,[1]Kredietbeheerders!$A:$E,4,FALSE))</f>
        <v>10190</v>
      </c>
      <c r="AC83" s="76" t="str">
        <f>IF(B83="","",VLOOKUP(B83&amp;E83&amp;F83,[1]Kredietbeheerders!$A:$E,5,FALSE))</f>
        <v>Afschrijvingen, Stelposten, Verrekeningen, Tegenbk</v>
      </c>
    </row>
    <row r="84" spans="1:29" x14ac:dyDescent="0.25">
      <c r="A84" s="6"/>
      <c r="B84" s="63">
        <v>65713</v>
      </c>
      <c r="C84" s="68" t="str">
        <f>IF(D84=1,"GEBLOKKEERD NUMMER",IF(ISERROR(VLOOKUP(B84,[1]Grootboeknummer!$A:$B,2,FALSE)),"",VLOOKUP(B84,[1]Grootboeknummer!$A:$B,2,FALSE)))</f>
        <v>BBK (Openlucht) Recreatie</v>
      </c>
      <c r="D84" s="68">
        <f>IF(ISERROR(VLOOKUP(B84,[1]Grootboeknummer!$A:$B,2,FALSE)),"",VLOOKUP(B84,[1]Grootboeknummer!$A:$F,6,FALSE))</f>
        <v>0</v>
      </c>
      <c r="E84" s="63">
        <v>75000</v>
      </c>
      <c r="F84" s="80" t="s">
        <v>151</v>
      </c>
      <c r="G84" s="68" t="str">
        <f>IF(H84=1,"GEBLOKKEERD NUMMER",IF(E84="","",VLOOKUP(E84&amp;F84,[1]Kostensoort!$A:$F,4,FALSE)))</f>
        <v>Overige verrekeningen</v>
      </c>
      <c r="H84" s="68">
        <f>IF(E84="","",VLOOKUP(E84&amp;F84,[1]Kostensoort!$A:$G,7,FALSE))</f>
        <v>0</v>
      </c>
      <c r="I84" s="72" t="str">
        <f>IF(B84="","",IF(VLOOKUP(B84&amp;E84&amp;F84,[1]Kredietbeheerders!$A:$B,2,FALSE)=10,"J","N"))</f>
        <v>J</v>
      </c>
      <c r="J84" s="63" t="s">
        <v>156</v>
      </c>
      <c r="K84" s="73"/>
      <c r="L84" s="61">
        <v>19922</v>
      </c>
      <c r="M84" s="61">
        <v>19922</v>
      </c>
      <c r="N84" s="61">
        <v>19922</v>
      </c>
      <c r="O84" s="61">
        <v>19922</v>
      </c>
      <c r="P84" s="61">
        <v>19922</v>
      </c>
      <c r="Q84" s="64"/>
      <c r="R84" s="64"/>
      <c r="S84" s="64"/>
      <c r="T84" s="64"/>
      <c r="U84" s="64"/>
      <c r="V84" s="63"/>
      <c r="W84" s="68" t="str">
        <f>IF(ISERROR(VLOOKUP(V84,[1]Taken!$A:$B,2,FALSE)),"",VLOOKUP(V84,[1]Taken!$A:$B,2,FALSE))</f>
        <v/>
      </c>
      <c r="X84" s="63"/>
      <c r="Y84" s="68" t="str">
        <f>IF(ISERROR(VLOOKUP(B84,[1]Grootboeknummer!$A:$V,22,FALSE)),"",VLOOKUP(B84,[1]Grootboeknummer!$A:$V,22,FALSE))</f>
        <v>5.7</v>
      </c>
      <c r="Z84" s="68" t="str">
        <f>IF(ISERROR(VLOOKUP(B84,[1]Grootboeknummer!$A:$W,23,FALSE)),"",VLOOKUP(B84,[1]Grootboeknummer!$A:$W,23,FALSE))</f>
        <v>Openbaar groen en (openlucht) recreatie</v>
      </c>
      <c r="AA84" s="68" t="str">
        <f>IF(ISERROR(VLOOKUP(B84,[1]Programma!$A:$C,3,FALSE)),"",VLOOKUP(B84,[1]Programma!$A:$C,3,FALSE))</f>
        <v>4 Ruimte (1)</v>
      </c>
      <c r="AB84" s="45">
        <f>IF(B84="","",VLOOKUP(B84&amp;E84&amp;F84,[1]Kredietbeheerders!$A:$E,4,FALSE))</f>
        <v>10190</v>
      </c>
      <c r="AC84" s="76" t="str">
        <f>IF(B84="","",VLOOKUP(B84&amp;E84&amp;F84,[1]Kredietbeheerders!$A:$E,5,FALSE))</f>
        <v>Afschrijvingen, Stelposten, Verrekeningen, Tegenbk</v>
      </c>
    </row>
    <row r="85" spans="1:29" x14ac:dyDescent="0.25">
      <c r="A85" s="6"/>
      <c r="B85" s="63">
        <v>60401</v>
      </c>
      <c r="C85" s="68" t="str">
        <f>IF(D85=1,"GEBLOKKEERD NUMMER",IF(ISERROR(VLOOKUP(B85,[1]Grootboeknummer!$A:$B,2,FALSE)),"",VLOOKUP(B85,[1]Grootboeknummer!$A:$B,2,FALSE)))</f>
        <v>BBK Overhead</v>
      </c>
      <c r="D85" s="68">
        <f>IF(ISERROR(VLOOKUP(B85,[1]Grootboeknummer!$A:$B,2,FALSE)),"",VLOOKUP(B85,[1]Grootboeknummer!$A:$F,6,FALSE))</f>
        <v>0</v>
      </c>
      <c r="E85" s="63">
        <v>75000</v>
      </c>
      <c r="F85" s="80" t="s">
        <v>151</v>
      </c>
      <c r="G85" s="68" t="str">
        <f>IF(H85=1,"GEBLOKKEERD NUMMER",IF(E85="","",VLOOKUP(E85&amp;F85,[1]Kostensoort!$A:$F,4,FALSE)))</f>
        <v>Overige verrekeningen</v>
      </c>
      <c r="H85" s="68">
        <f>IF(E85="","",VLOOKUP(E85&amp;F85,[1]Kostensoort!$A:$G,7,FALSE))</f>
        <v>0</v>
      </c>
      <c r="I85" s="72" t="str">
        <f>IF(B85="","",IF(VLOOKUP(B85&amp;E85&amp;F85,[1]Kredietbeheerders!$A:$B,2,FALSE)=10,"J","N"))</f>
        <v>J</v>
      </c>
      <c r="J85" s="63" t="s">
        <v>156</v>
      </c>
      <c r="K85" s="73"/>
      <c r="L85" s="61">
        <v>214180</v>
      </c>
      <c r="M85" s="61">
        <v>214180</v>
      </c>
      <c r="N85" s="61">
        <v>214180</v>
      </c>
      <c r="O85" s="61">
        <v>214180</v>
      </c>
      <c r="P85" s="61">
        <v>214180</v>
      </c>
      <c r="Q85" s="64"/>
      <c r="R85" s="64"/>
      <c r="S85" s="64"/>
      <c r="T85" s="64"/>
      <c r="U85" s="64"/>
      <c r="V85" s="63"/>
      <c r="W85" s="68" t="str">
        <f>IF(ISERROR(VLOOKUP(V85,[1]Taken!$A:$B,2,FALSE)),"",VLOOKUP(V85,[1]Taken!$A:$B,2,FALSE))</f>
        <v/>
      </c>
      <c r="X85" s="63"/>
      <c r="Y85" s="68" t="str">
        <f>IF(ISERROR(VLOOKUP(B85,[1]Grootboeknummer!$A:$V,22,FALSE)),"",VLOOKUP(B85,[1]Grootboeknummer!$A:$V,22,FALSE))</f>
        <v>0.4</v>
      </c>
      <c r="Z85" s="68" t="str">
        <f>IF(ISERROR(VLOOKUP(B85,[1]Grootboeknummer!$A:$W,23,FALSE)),"",VLOOKUP(B85,[1]Grootboeknummer!$A:$W,23,FALSE))</f>
        <v>Overhead</v>
      </c>
      <c r="AA85" s="68" t="str">
        <f>IF(ISERROR(VLOOKUP(B85,[1]Programma!$A:$C,3,FALSE)),"",VLOOKUP(B85,[1]Programma!$A:$C,3,FALSE))</f>
        <v>5 Overhead (1)</v>
      </c>
      <c r="AB85" s="45">
        <f>IF(B85="","",VLOOKUP(B85&amp;E85&amp;F85,[1]Kredietbeheerders!$A:$E,4,FALSE))</f>
        <v>10190</v>
      </c>
      <c r="AC85" s="76" t="str">
        <f>IF(B85="","",VLOOKUP(B85&amp;E85&amp;F85,[1]Kredietbeheerders!$A:$E,5,FALSE))</f>
        <v>Afschrijvingen, Stelposten, Verrekeningen, Tegenbk</v>
      </c>
    </row>
    <row r="86" spans="1:29" x14ac:dyDescent="0.25">
      <c r="A86" s="6"/>
      <c r="B86" s="63">
        <v>7722101</v>
      </c>
      <c r="C86" s="68" t="str">
        <f>IF(D86=1,"GEBLOKKEERD NUMMER",IF(ISERROR(VLOOKUP(B86,[1]Grootboeknummer!$A:$B,2,FALSE)),"",VLOOKUP(B86,[1]Grootboeknummer!$A:$B,2,FALSE)))</f>
        <v>Groot onderhoud wegen</v>
      </c>
      <c r="D86" s="68">
        <f>IF(ISERROR(VLOOKUP(B86,[1]Grootboeknummer!$A:$B,2,FALSE)),"",VLOOKUP(B86,[1]Grootboeknummer!$A:$F,6,FALSE))</f>
        <v>0</v>
      </c>
      <c r="E86" s="63">
        <v>75000</v>
      </c>
      <c r="F86" s="80" t="s">
        <v>151</v>
      </c>
      <c r="G86" s="68" t="str">
        <f>IF(H86=1,"GEBLOKKEERD NUMMER",IF(E86="","",VLOOKUP(E86&amp;F86,[1]Kostensoort!$A:$F,4,FALSE)))</f>
        <v>Overige verrekeningen</v>
      </c>
      <c r="H86" s="68">
        <f>IF(E86="","",VLOOKUP(E86&amp;F86,[1]Kostensoort!$A:$G,7,FALSE))</f>
        <v>0</v>
      </c>
      <c r="I86" s="72" t="str">
        <f>IF(B86="","",IF(VLOOKUP(B86&amp;E86&amp;F86,[1]Kredietbeheerders!$A:$B,2,FALSE)=10,"J","N"))</f>
        <v>J</v>
      </c>
      <c r="J86" s="63" t="s">
        <v>156</v>
      </c>
      <c r="K86" s="73"/>
      <c r="L86" s="61">
        <v>-418161</v>
      </c>
      <c r="M86" s="61">
        <v>-418161</v>
      </c>
      <c r="N86" s="61">
        <v>-418161</v>
      </c>
      <c r="O86" s="61">
        <v>-418161</v>
      </c>
      <c r="P86" s="61">
        <v>-418161</v>
      </c>
      <c r="Q86" s="64"/>
      <c r="R86" s="64"/>
      <c r="S86" s="64"/>
      <c r="T86" s="64"/>
      <c r="U86" s="64"/>
      <c r="V86" s="63"/>
      <c r="W86" s="68" t="str">
        <f>IF(ISERROR(VLOOKUP(V86,[1]Taken!$A:$B,2,FALSE)),"",VLOOKUP(V86,[1]Taken!$A:$B,2,FALSE))</f>
        <v/>
      </c>
      <c r="X86" s="63"/>
      <c r="Y86" s="68" t="str">
        <f>IF(ISERROR(VLOOKUP(B86,[1]Grootboeknummer!$A:$V,22,FALSE)),"",VLOOKUP(B86,[1]Grootboeknummer!$A:$V,22,FALSE))</f>
        <v>P12</v>
      </c>
      <c r="Z86" s="68" t="str">
        <f>IF(ISERROR(VLOOKUP(B86,[1]Grootboeknummer!$A:$W,23,FALSE)),"",VLOOKUP(B86,[1]Grootboeknummer!$A:$W,23,FALSE))</f>
        <v>Voorzieningen</v>
      </c>
      <c r="AA86" s="68" t="str">
        <f>IF(ISERROR(VLOOKUP(B86,[1]Programma!$A:$C,3,FALSE)),"",VLOOKUP(B86,[1]Programma!$A:$C,3,FALSE))</f>
        <v/>
      </c>
      <c r="AB86" s="45">
        <f>IF(B86="","",VLOOKUP(B86&amp;E86&amp;F86,[1]Kredietbeheerders!$A:$E,4,FALSE))</f>
        <v>10190</v>
      </c>
      <c r="AC86" s="76" t="str">
        <f>IF(B86="","",VLOOKUP(B86&amp;E86&amp;F86,[1]Kredietbeheerders!$A:$E,5,FALSE))</f>
        <v>Afschrijvingen, Stelposten, Verrekeningen, Tegenbk</v>
      </c>
    </row>
    <row r="87" spans="1:29" x14ac:dyDescent="0.25">
      <c r="A87" s="6"/>
      <c r="B87" s="63">
        <v>60199</v>
      </c>
      <c r="C87" s="68" t="str">
        <f>IF(D87=1,"GEBLOKKEERD NUMMER",IF(ISERROR(VLOOKUP(B87,[1]Grootboeknummer!$A:$B,2,FALSE)),"",VLOOKUP(B87,[1]Grootboeknummer!$A:$B,2,FALSE)))</f>
        <v>Resultaat rekening van baten en lasten</v>
      </c>
      <c r="D87" s="68">
        <f>IF(ISERROR(VLOOKUP(B87,[1]Grootboeknummer!$A:$B,2,FALSE)),"",VLOOKUP(B87,[1]Grootboeknummer!$A:$F,6,FALSE))</f>
        <v>0</v>
      </c>
      <c r="E87" s="63">
        <v>71101</v>
      </c>
      <c r="F87" s="80" t="s">
        <v>151</v>
      </c>
      <c r="G87" s="68" t="str">
        <f>IF(H87=1,"GEBLOKKEERD NUMMER",IF(E87="","",VLOOKUP(E87&amp;F87,[1]Kostensoort!$A:$F,4,FALSE)))</f>
        <v>Storting algemene bedrijfsreserve (abr)</v>
      </c>
      <c r="H87" s="68">
        <f>IF(E87="","",VLOOKUP(E87&amp;F87,[1]Kostensoort!$A:$G,7,FALSE))</f>
        <v>0</v>
      </c>
      <c r="I87" s="72" t="str">
        <f>IF(B87="","",IF(VLOOKUP(B87&amp;E87&amp;F87,[1]Kredietbeheerders!$A:$B,2,FALSE)=10,"J","N"))</f>
        <v>J</v>
      </c>
      <c r="J87" s="63" t="s">
        <v>156</v>
      </c>
      <c r="K87" s="73"/>
      <c r="L87" s="61">
        <v>-418161</v>
      </c>
      <c r="M87" s="61">
        <v>-418161</v>
      </c>
      <c r="N87" s="61">
        <v>-418161</v>
      </c>
      <c r="O87" s="61">
        <v>-418161</v>
      </c>
      <c r="P87" s="61">
        <v>-418161</v>
      </c>
      <c r="Q87" s="64"/>
      <c r="R87" s="64"/>
      <c r="S87" s="64"/>
      <c r="T87" s="64"/>
      <c r="U87" s="64"/>
      <c r="V87" s="63"/>
      <c r="W87" s="68" t="str">
        <f>IF(ISERROR(VLOOKUP(V87,[1]Taken!$A:$B,2,FALSE)),"",VLOOKUP(V87,[1]Taken!$A:$B,2,FALSE))</f>
        <v/>
      </c>
      <c r="X87" s="63"/>
      <c r="Y87" s="68" t="str">
        <f>IF(ISERROR(VLOOKUP(B87,[1]Grootboeknummer!$A:$V,22,FALSE)),"",VLOOKUP(B87,[1]Grootboeknummer!$A:$V,22,FALSE))</f>
        <v>0.11</v>
      </c>
      <c r="Z87" s="68" t="str">
        <f>IF(ISERROR(VLOOKUP(B87,[1]Grootboeknummer!$A:$W,23,FALSE)),"",VLOOKUP(B87,[1]Grootboeknummer!$A:$W,23,FALSE))</f>
        <v>Resultaat van de rekening van baten en lasten</v>
      </c>
      <c r="AA87" s="68" t="str">
        <f>IF(ISERROR(VLOOKUP(B87,[1]Programma!$A:$C,3,FALSE)),"",VLOOKUP(B87,[1]Programma!$A:$C,3,FALSE))</f>
        <v>0 Algemene dekkingsmiddelen en onvoorzien (1)</v>
      </c>
      <c r="AB87" s="45">
        <f>IF(B87="","",VLOOKUP(B87&amp;E87&amp;F87,[1]Kredietbeheerders!$A:$E,4,FALSE))</f>
        <v>10203</v>
      </c>
      <c r="AC87" s="76" t="str">
        <f>IF(B87="","",VLOOKUP(B87&amp;E87&amp;F87,[1]Kredietbeheerders!$A:$E,5,FALSE))</f>
        <v>Jeanet Meesen Financieel beheer</v>
      </c>
    </row>
    <row r="88" spans="1:29" x14ac:dyDescent="0.25">
      <c r="A88" s="6"/>
      <c r="B88" s="63">
        <v>99101</v>
      </c>
      <c r="C88" s="68" t="str">
        <f>IF(D88=1,"GEBLOKKEERD NUMMER",IF(ISERROR(VLOOKUP(B88,[1]Grootboeknummer!$A:$B,2,FALSE)),"",VLOOKUP(B88,[1]Grootboeknummer!$A:$B,2,FALSE)))</f>
        <v>Algemene bedrijfsreserve basis</v>
      </c>
      <c r="D88" s="68">
        <f>IF(ISERROR(VLOOKUP(B88,[1]Grootboeknummer!$A:$B,2,FALSE)),"",VLOOKUP(B88,[1]Grootboeknummer!$A:$F,6,FALSE))</f>
        <v>0</v>
      </c>
      <c r="E88" s="63">
        <v>71101</v>
      </c>
      <c r="F88" s="80" t="s">
        <v>152</v>
      </c>
      <c r="G88" s="68" t="str">
        <f>IF(H88=1,"GEBLOKKEERD NUMMER",IF(E88="","",VLOOKUP(E88&amp;F88,[1]Kostensoort!$A:$F,4,FALSE)))</f>
        <v>Onttrekking algemene bedrijfsreserve (abr)</v>
      </c>
      <c r="H88" s="68">
        <f>IF(E88="","",VLOOKUP(E88&amp;F88,[1]Kostensoort!$A:$G,7,FALSE))</f>
        <v>0</v>
      </c>
      <c r="I88" s="72" t="str">
        <f>IF(B88="","",IF(VLOOKUP(B88&amp;E88&amp;F88,[1]Kredietbeheerders!$A:$B,2,FALSE)=10,"J","N"))</f>
        <v>J</v>
      </c>
      <c r="J88" s="63" t="s">
        <v>156</v>
      </c>
      <c r="K88" s="73"/>
      <c r="L88" s="61"/>
      <c r="M88" s="61"/>
      <c r="N88" s="61"/>
      <c r="O88" s="61"/>
      <c r="P88" s="61"/>
      <c r="Q88" s="64">
        <v>-418161</v>
      </c>
      <c r="R88" s="64">
        <v>-418161</v>
      </c>
      <c r="S88" s="64">
        <v>-418161</v>
      </c>
      <c r="T88" s="64">
        <v>-418161</v>
      </c>
      <c r="U88" s="64">
        <v>-418161</v>
      </c>
      <c r="V88" s="63"/>
      <c r="W88" s="68" t="str">
        <f>IF(ISERROR(VLOOKUP(V88,[1]Taken!$A:$B,2,FALSE)),"",VLOOKUP(V88,[1]Taken!$A:$B,2,FALSE))</f>
        <v/>
      </c>
      <c r="X88" s="63"/>
      <c r="Y88" s="68" t="str">
        <f>IF(ISERROR(VLOOKUP(B88,[1]Grootboeknummer!$A:$V,22,FALSE)),"",VLOOKUP(B88,[1]Grootboeknummer!$A:$V,22,FALSE))</f>
        <v>P111</v>
      </c>
      <c r="Z88" s="68" t="str">
        <f>IF(ISERROR(VLOOKUP(B88,[1]Grootboeknummer!$A:$W,23,FALSE)),"",VLOOKUP(B88,[1]Grootboeknummer!$A:$W,23,FALSE))</f>
        <v>Eigen vermogen: Algemene reserve</v>
      </c>
      <c r="AA88" s="68" t="str">
        <f>IF(ISERROR(VLOOKUP(B88,[1]Programma!$A:$C,3,FALSE)),"",VLOOKUP(B88,[1]Programma!$A:$C,3,FALSE))</f>
        <v/>
      </c>
      <c r="AB88" s="45">
        <f>IF(B88="","",VLOOKUP(B88&amp;E88&amp;F88,[1]Kredietbeheerders!$A:$E,4,FALSE))</f>
        <v>10203</v>
      </c>
      <c r="AC88" s="76" t="str">
        <f>IF(B88="","",VLOOKUP(B88&amp;E88&amp;F88,[1]Kredietbeheerders!$A:$E,5,FALSE))</f>
        <v>Jeanet Meesen Financieel beheer</v>
      </c>
    </row>
    <row r="89" spans="1:29" x14ac:dyDescent="0.25">
      <c r="A89" s="6"/>
      <c r="B89" s="63">
        <v>62102</v>
      </c>
      <c r="C89" s="68" t="str">
        <f>IF(D89=1,"GEBLOKKEERD NUMMER",IF(ISERROR(VLOOKUP(B89,[1]Grootboeknummer!$A:$B,2,FALSE)),"",VLOOKUP(B89,[1]Grootboeknummer!$A:$B,2,FALSE)))</f>
        <v>Onderhoud wegen</v>
      </c>
      <c r="D89" s="68">
        <f>IF(ISERROR(VLOOKUP(B89,[1]Grootboeknummer!$A:$B,2,FALSE)),"",VLOOKUP(B89,[1]Grootboeknummer!$A:$F,6,FALSE))</f>
        <v>0</v>
      </c>
      <c r="E89" s="63">
        <v>38007</v>
      </c>
      <c r="F89" s="80" t="s">
        <v>151</v>
      </c>
      <c r="G89" s="68" t="str">
        <f>IF(H89=1,"GEBLOKKEERD NUMMER",IF(E89="","",VLOOKUP(E89&amp;F89,[1]Kostensoort!$A:$F,4,FALSE)))</f>
        <v>Dagelijks onderhoud</v>
      </c>
      <c r="H89" s="68">
        <f>IF(E89="","",VLOOKUP(E89&amp;F89,[1]Kostensoort!$A:$G,7,FALSE))</f>
        <v>0</v>
      </c>
      <c r="I89" s="72" t="str">
        <f>IF(B89="","",IF(VLOOKUP(B89&amp;E89&amp;F89,[1]Kredietbeheerders!$A:$B,2,FALSE)=10,"J","N"))</f>
        <v>J</v>
      </c>
      <c r="J89" s="63" t="s">
        <v>156</v>
      </c>
      <c r="K89" s="73"/>
      <c r="L89" s="61">
        <v>131839</v>
      </c>
      <c r="M89" s="61">
        <v>131839</v>
      </c>
      <c r="N89" s="61">
        <v>131839</v>
      </c>
      <c r="O89" s="61">
        <v>131839</v>
      </c>
      <c r="P89" s="61">
        <v>131839</v>
      </c>
      <c r="Q89" s="64"/>
      <c r="R89" s="64"/>
      <c r="S89" s="64"/>
      <c r="T89" s="64"/>
      <c r="U89" s="64"/>
      <c r="V89" s="63"/>
      <c r="W89" s="68" t="str">
        <f>IF(ISERROR(VLOOKUP(V89,[1]Taken!$A:$B,2,FALSE)),"",VLOOKUP(V89,[1]Taken!$A:$B,2,FALSE))</f>
        <v/>
      </c>
      <c r="X89" s="63"/>
      <c r="Y89" s="68" t="str">
        <f>IF(ISERROR(VLOOKUP(B89,[1]Grootboeknummer!$A:$V,22,FALSE)),"",VLOOKUP(B89,[1]Grootboeknummer!$A:$V,22,FALSE))</f>
        <v>2.1</v>
      </c>
      <c r="Z89" s="68" t="str">
        <f>IF(ISERROR(VLOOKUP(B89,[1]Grootboeknummer!$A:$W,23,FALSE)),"",VLOOKUP(B89,[1]Grootboeknummer!$A:$W,23,FALSE))</f>
        <v>Verkeer en vervoer</v>
      </c>
      <c r="AA89" s="68" t="str">
        <f>IF(ISERROR(VLOOKUP(B89,[1]Programma!$A:$C,3,FALSE)),"",VLOOKUP(B89,[1]Programma!$A:$C,3,FALSE))</f>
        <v>2 Leefomgeving (1)</v>
      </c>
      <c r="AB89" s="45">
        <f>IF(B89="","",VLOOKUP(B89&amp;E89&amp;F89,[1]Kredietbeheerders!$A:$E,4,FALSE))</f>
        <v>10434</v>
      </c>
      <c r="AC89" s="76" t="str">
        <f>IF(B89="","",VLOOKUP(B89&amp;E89&amp;F89,[1]Kredietbeheerders!$A:$E,5,FALSE))</f>
        <v>Jessica Schram-de Wit Ondersteuning team buitendst</v>
      </c>
    </row>
    <row r="90" spans="1:29" x14ac:dyDescent="0.25">
      <c r="A90" s="6"/>
      <c r="B90" s="63">
        <v>60199</v>
      </c>
      <c r="C90" s="68" t="str">
        <f>IF(D90=1,"GEBLOKKEERD NUMMER",IF(ISERROR(VLOOKUP(B90,[1]Grootboeknummer!$A:$B,2,FALSE)),"",VLOOKUP(B90,[1]Grootboeknummer!$A:$B,2,FALSE)))</f>
        <v>Resultaat rekening van baten en lasten</v>
      </c>
      <c r="D90" s="68">
        <f>IF(ISERROR(VLOOKUP(B90,[1]Grootboeknummer!$A:$B,2,FALSE)),"",VLOOKUP(B90,[1]Grootboeknummer!$A:$F,6,FALSE))</f>
        <v>0</v>
      </c>
      <c r="E90" s="63">
        <v>71101</v>
      </c>
      <c r="F90" s="80" t="s">
        <v>151</v>
      </c>
      <c r="G90" s="68" t="str">
        <f>IF(H90=1,"GEBLOKKEERD NUMMER",IF(E90="","",VLOOKUP(E90&amp;F90,[1]Kostensoort!$A:$F,4,FALSE)))</f>
        <v>Storting algemene bedrijfsreserve (abr)</v>
      </c>
      <c r="H90" s="68">
        <f>IF(E90="","",VLOOKUP(E90&amp;F90,[1]Kostensoort!$A:$G,7,FALSE))</f>
        <v>0</v>
      </c>
      <c r="I90" s="72" t="str">
        <f>IF(B90="","",IF(VLOOKUP(B90&amp;E90&amp;F90,[1]Kredietbeheerders!$A:$B,2,FALSE)=10,"J","N"))</f>
        <v>J</v>
      </c>
      <c r="J90" s="63" t="s">
        <v>156</v>
      </c>
      <c r="K90" s="73"/>
      <c r="L90" s="61">
        <v>-131839</v>
      </c>
      <c r="M90" s="61">
        <v>-131839</v>
      </c>
      <c r="N90" s="61">
        <v>-131839</v>
      </c>
      <c r="O90" s="61">
        <v>-131839</v>
      </c>
      <c r="P90" s="61">
        <v>-131839</v>
      </c>
      <c r="Q90" s="64"/>
      <c r="R90" s="64"/>
      <c r="S90" s="64"/>
      <c r="T90" s="64"/>
      <c r="U90" s="64"/>
      <c r="V90" s="63"/>
      <c r="W90" s="68" t="str">
        <f>IF(ISERROR(VLOOKUP(V90,[1]Taken!$A:$B,2,FALSE)),"",VLOOKUP(V90,[1]Taken!$A:$B,2,FALSE))</f>
        <v/>
      </c>
      <c r="X90" s="63"/>
      <c r="Y90" s="68" t="str">
        <f>IF(ISERROR(VLOOKUP(B90,[1]Grootboeknummer!$A:$V,22,FALSE)),"",VLOOKUP(B90,[1]Grootboeknummer!$A:$V,22,FALSE))</f>
        <v>0.11</v>
      </c>
      <c r="Z90" s="68" t="str">
        <f>IF(ISERROR(VLOOKUP(B90,[1]Grootboeknummer!$A:$W,23,FALSE)),"",VLOOKUP(B90,[1]Grootboeknummer!$A:$W,23,FALSE))</f>
        <v>Resultaat van de rekening van baten en lasten</v>
      </c>
      <c r="AA90" s="68" t="str">
        <f>IF(ISERROR(VLOOKUP(B90,[1]Programma!$A:$C,3,FALSE)),"",VLOOKUP(B90,[1]Programma!$A:$C,3,FALSE))</f>
        <v>0 Algemene dekkingsmiddelen en onvoorzien (1)</v>
      </c>
      <c r="AB90" s="45">
        <f>IF(B90="","",VLOOKUP(B90&amp;E90&amp;F90,[1]Kredietbeheerders!$A:$E,4,FALSE))</f>
        <v>10203</v>
      </c>
      <c r="AC90" s="76" t="str">
        <f>IF(B90="","",VLOOKUP(B90&amp;E90&amp;F90,[1]Kredietbeheerders!$A:$E,5,FALSE))</f>
        <v>Jeanet Meesen Financieel beheer</v>
      </c>
    </row>
    <row r="91" spans="1:29" x14ac:dyDescent="0.25">
      <c r="A91" s="6"/>
      <c r="B91" s="63">
        <v>99101</v>
      </c>
      <c r="C91" s="68" t="str">
        <f>IF(D91=1,"GEBLOKKEERD NUMMER",IF(ISERROR(VLOOKUP(B91,[1]Grootboeknummer!$A:$B,2,FALSE)),"",VLOOKUP(B91,[1]Grootboeknummer!$A:$B,2,FALSE)))</f>
        <v>Algemene bedrijfsreserve basis</v>
      </c>
      <c r="D91" s="68">
        <f>IF(ISERROR(VLOOKUP(B91,[1]Grootboeknummer!$A:$B,2,FALSE)),"",VLOOKUP(B91,[1]Grootboeknummer!$A:$F,6,FALSE))</f>
        <v>0</v>
      </c>
      <c r="E91" s="63">
        <v>71101</v>
      </c>
      <c r="F91" s="80" t="s">
        <v>152</v>
      </c>
      <c r="G91" s="68" t="str">
        <f>IF(H91=1,"GEBLOKKEERD NUMMER",IF(E91="","",VLOOKUP(E91&amp;F91,[1]Kostensoort!$A:$F,4,FALSE)))</f>
        <v>Onttrekking algemene bedrijfsreserve (abr)</v>
      </c>
      <c r="H91" s="68">
        <f>IF(E91="","",VLOOKUP(E91&amp;F91,[1]Kostensoort!$A:$G,7,FALSE))</f>
        <v>0</v>
      </c>
      <c r="I91" s="72" t="str">
        <f>IF(B91="","",IF(VLOOKUP(B91&amp;E91&amp;F91,[1]Kredietbeheerders!$A:$B,2,FALSE)=10,"J","N"))</f>
        <v>J</v>
      </c>
      <c r="J91" s="63" t="s">
        <v>156</v>
      </c>
      <c r="K91" s="73"/>
      <c r="L91" s="61"/>
      <c r="M91" s="61"/>
      <c r="N91" s="61"/>
      <c r="O91" s="61"/>
      <c r="P91" s="61"/>
      <c r="Q91" s="64">
        <v>-131839</v>
      </c>
      <c r="R91" s="64">
        <v>-131839</v>
      </c>
      <c r="S91" s="64">
        <v>-131839</v>
      </c>
      <c r="T91" s="64">
        <v>-131839</v>
      </c>
      <c r="U91" s="64">
        <v>-131839</v>
      </c>
      <c r="V91" s="63"/>
      <c r="W91" s="68" t="str">
        <f>IF(ISERROR(VLOOKUP(V91,[1]Taken!$A:$B,2,FALSE)),"",VLOOKUP(V91,[1]Taken!$A:$B,2,FALSE))</f>
        <v/>
      </c>
      <c r="X91" s="63"/>
      <c r="Y91" s="68" t="str">
        <f>IF(ISERROR(VLOOKUP(B91,[1]Grootboeknummer!$A:$V,22,FALSE)),"",VLOOKUP(B91,[1]Grootboeknummer!$A:$V,22,FALSE))</f>
        <v>P111</v>
      </c>
      <c r="Z91" s="68" t="str">
        <f>IF(ISERROR(VLOOKUP(B91,[1]Grootboeknummer!$A:$W,23,FALSE)),"",VLOOKUP(B91,[1]Grootboeknummer!$A:$W,23,FALSE))</f>
        <v>Eigen vermogen: Algemene reserve</v>
      </c>
      <c r="AA91" s="68" t="str">
        <f>IF(ISERROR(VLOOKUP(B91,[1]Programma!$A:$C,3,FALSE)),"",VLOOKUP(B91,[1]Programma!$A:$C,3,FALSE))</f>
        <v/>
      </c>
      <c r="AB91" s="45">
        <f>IF(B91="","",VLOOKUP(B91&amp;E91&amp;F91,[1]Kredietbeheerders!$A:$E,4,FALSE))</f>
        <v>10203</v>
      </c>
      <c r="AC91" s="76" t="str">
        <f>IF(B91="","",VLOOKUP(B91&amp;E91&amp;F91,[1]Kredietbeheerders!$A:$E,5,FALSE))</f>
        <v>Jeanet Meesen Financieel beheer</v>
      </c>
    </row>
    <row r="92" spans="1:29" x14ac:dyDescent="0.25">
      <c r="A92" s="6"/>
      <c r="B92" s="63">
        <v>29999</v>
      </c>
      <c r="C92" s="68" t="str">
        <f>IF(D92=1,"GEBLOKKEERD NUMMER",IF(ISERROR(VLOOKUP(B92,[1]Grootboeknummer!$A:$B,2,FALSE)),"",VLOOKUP(B92,[1]Grootboeknummer!$A:$B,2,FALSE)))</f>
        <v>Evenwichtsrekening begrotingswijzigingen</v>
      </c>
      <c r="D92" s="68">
        <f>IF(ISERROR(VLOOKUP(B92,[1]Grootboeknummer!$A:$B,2,FALSE)),"",VLOOKUP(B92,[1]Grootboeknummer!$A:$F,6,FALSE))</f>
        <v>0</v>
      </c>
      <c r="E92" s="63">
        <v>38999</v>
      </c>
      <c r="F92" s="80" t="s">
        <v>151</v>
      </c>
      <c r="G92" s="68" t="str">
        <f>IF(H92=1,"GEBLOKKEERD NUMMER",IF(E92="","",VLOOKUP(E92&amp;F92,[1]Kostensoort!$A:$F,4,FALSE)))</f>
        <v>Stelpost - Begroting. NIET OP BOEKEN!!</v>
      </c>
      <c r="H92" s="68">
        <f>IF(E92="","",VLOOKUP(E92&amp;F92,[1]Kostensoort!$A:$G,7,FALSE))</f>
        <v>0</v>
      </c>
      <c r="I92" s="72" t="str">
        <f>IF(B92="","",IF(VLOOKUP(B92&amp;E92&amp;F92,[1]Kredietbeheerders!$A:$B,2,FALSE)=10,"J","N"))</f>
        <v>J</v>
      </c>
      <c r="J92" s="63" t="s">
        <v>156</v>
      </c>
      <c r="K92" s="73"/>
      <c r="L92" s="61">
        <v>-131839</v>
      </c>
      <c r="M92" s="61">
        <v>-131839</v>
      </c>
      <c r="N92" s="61">
        <v>-131839</v>
      </c>
      <c r="O92" s="61">
        <v>-131839</v>
      </c>
      <c r="P92" s="61">
        <v>-131839</v>
      </c>
      <c r="Q92" s="64"/>
      <c r="R92" s="64"/>
      <c r="S92" s="64"/>
      <c r="T92" s="64"/>
      <c r="U92" s="64"/>
      <c r="V92" s="63"/>
      <c r="W92" s="68" t="str">
        <f>IF(ISERROR(VLOOKUP(V92,[1]Taken!$A:$B,2,FALSE)),"",VLOOKUP(V92,[1]Taken!$A:$B,2,FALSE))</f>
        <v/>
      </c>
      <c r="X92" s="63"/>
      <c r="Y92" s="68">
        <f>IF(ISERROR(VLOOKUP(B92,[1]Grootboeknummer!$A:$V,22,FALSE)),"",VLOOKUP(B92,[1]Grootboeknummer!$A:$V,22,FALSE))</f>
        <v>0</v>
      </c>
      <c r="Z92" s="68">
        <f>IF(ISERROR(VLOOKUP(B92,[1]Grootboeknummer!$A:$W,23,FALSE)),"",VLOOKUP(B92,[1]Grootboeknummer!$A:$W,23,FALSE))</f>
        <v>0</v>
      </c>
      <c r="AA92" s="68" t="str">
        <f>IF(ISERROR(VLOOKUP(B92,[1]Programma!$A:$C,3,FALSE)),"",VLOOKUP(B92,[1]Programma!$A:$C,3,FALSE))</f>
        <v/>
      </c>
      <c r="AB92" s="45">
        <f>IF(B92="","",VLOOKUP(B92&amp;E92&amp;F92,[1]Kredietbeheerders!$A:$E,4,FALSE))</f>
        <v>10190</v>
      </c>
      <c r="AC92" s="76" t="str">
        <f>IF(B92="","",VLOOKUP(B92&amp;E92&amp;F92,[1]Kredietbeheerders!$A:$E,5,FALSE))</f>
        <v>Afschrijvingen, Stelposten, Verrekeningen, Tegenbk</v>
      </c>
    </row>
    <row r="93" spans="1:29" x14ac:dyDescent="0.25">
      <c r="A93" s="6"/>
      <c r="B93" s="63"/>
      <c r="C93" s="68" t="str">
        <f>IF(D93=1,"GEBLOKKEERD NUMMER",IF(ISERROR(VLOOKUP(B93,[1]Grootboeknummer!$A:$B,2,FALSE)),"",VLOOKUP(B93,[1]Grootboeknummer!$A:$B,2,FALSE)))</f>
        <v/>
      </c>
      <c r="D93" s="68" t="str">
        <f>IF(ISERROR(VLOOKUP(B93,[1]Grootboeknummer!$A:$B,2,FALSE)),"",VLOOKUP(B93,[1]Grootboeknummer!$A:$F,6,FALSE))</f>
        <v/>
      </c>
      <c r="E93" s="63"/>
      <c r="F93" s="80"/>
      <c r="G93" s="68" t="str">
        <f>IF(H93=1,"GEBLOKKEERD NUMMER",IF(E93="","",VLOOKUP(E93&amp;F93,[1]Kostensoort!$A:$F,4,FALSE)))</f>
        <v/>
      </c>
      <c r="H93" s="68" t="str">
        <f>IF(E93="","",VLOOKUP(E93&amp;F93,[1]Kostensoort!$A:$G,7,FALSE))</f>
        <v/>
      </c>
      <c r="I93" s="72" t="str">
        <f>IF(B93="","",IF(VLOOKUP(B93&amp;E93&amp;F93,[1]Kredietbeheerders!$A:$B,2,FALSE)=10,"J","N"))</f>
        <v/>
      </c>
      <c r="J93" s="63"/>
      <c r="K93" s="73"/>
      <c r="L93" s="61"/>
      <c r="M93" s="61"/>
      <c r="N93" s="61"/>
      <c r="O93" s="61"/>
      <c r="P93" s="61"/>
      <c r="Q93" s="64"/>
      <c r="R93" s="64"/>
      <c r="S93" s="64"/>
      <c r="T93" s="64"/>
      <c r="U93" s="64"/>
      <c r="V93" s="63"/>
      <c r="W93" s="68" t="str">
        <f>IF(ISERROR(VLOOKUP(V93,[1]Taken!$A:$B,2,FALSE)),"",VLOOKUP(V93,[1]Taken!$A:$B,2,FALSE))</f>
        <v/>
      </c>
      <c r="X93" s="63"/>
      <c r="Y93" s="68" t="str">
        <f>IF(ISERROR(VLOOKUP(B93,[1]Grootboeknummer!$A:$V,22,FALSE)),"",VLOOKUP(B93,[1]Grootboeknummer!$A:$V,22,FALSE))</f>
        <v/>
      </c>
      <c r="Z93" s="68" t="str">
        <f>IF(ISERROR(VLOOKUP(B93,[1]Grootboeknummer!$A:$W,23,FALSE)),"",VLOOKUP(B93,[1]Grootboeknummer!$A:$W,23,FALSE))</f>
        <v/>
      </c>
      <c r="AA93" s="68" t="str">
        <f>IF(ISERROR(VLOOKUP(B93,[1]Programma!$A:$C,3,FALSE)),"",VLOOKUP(B93,[1]Programma!$A:$C,3,FALSE))</f>
        <v/>
      </c>
      <c r="AB93" s="45" t="str">
        <f>IF(B93="","",VLOOKUP(B93&amp;E93&amp;F93,[1]Kredietbeheerders!$A:$E,4,FALSE))</f>
        <v/>
      </c>
      <c r="AC93" s="76" t="str">
        <f>IF(B93="","",VLOOKUP(B93&amp;E93&amp;F93,[1]Kredietbeheerders!$A:$E,5,FALSE))</f>
        <v/>
      </c>
    </row>
    <row r="94" spans="1:29" x14ac:dyDescent="0.25">
      <c r="A94" s="6"/>
      <c r="B94" s="63"/>
      <c r="C94" s="68" t="str">
        <f>IF(D94=1,"GEBLOKKEERD NUMMER",IF(ISERROR(VLOOKUP(B94,[1]Grootboeknummer!$A:$B,2,FALSE)),"",VLOOKUP(B94,[1]Grootboeknummer!$A:$B,2,FALSE)))</f>
        <v/>
      </c>
      <c r="D94" s="68" t="str">
        <f>IF(ISERROR(VLOOKUP(B94,[1]Grootboeknummer!$A:$B,2,FALSE)),"",VLOOKUP(B94,[1]Grootboeknummer!$A:$F,6,FALSE))</f>
        <v/>
      </c>
      <c r="E94" s="63"/>
      <c r="F94" s="80"/>
      <c r="G94" s="68" t="str">
        <f>IF(H94=1,"GEBLOKKEERD NUMMER",IF(E94="","",VLOOKUP(E94&amp;F94,[1]Kostensoort!$A:$F,4,FALSE)))</f>
        <v/>
      </c>
      <c r="H94" s="68" t="str">
        <f>IF(E94="","",VLOOKUP(E94&amp;F94,[1]Kostensoort!$A:$G,7,FALSE))</f>
        <v/>
      </c>
      <c r="I94" s="72" t="str">
        <f>IF(B94="","",IF(VLOOKUP(B94&amp;E94&amp;F94,[1]Kredietbeheerders!$A:$B,2,FALSE)=10,"J","N"))</f>
        <v/>
      </c>
      <c r="J94" s="63"/>
      <c r="K94" s="73"/>
      <c r="L94" s="61"/>
      <c r="M94" s="61"/>
      <c r="N94" s="61"/>
      <c r="O94" s="61"/>
      <c r="P94" s="61"/>
      <c r="Q94" s="64"/>
      <c r="R94" s="64"/>
      <c r="S94" s="64"/>
      <c r="T94" s="64"/>
      <c r="U94" s="64"/>
      <c r="V94" s="63"/>
      <c r="W94" s="68" t="str">
        <f>IF(ISERROR(VLOOKUP(V94,[1]Taken!$A:$B,2,FALSE)),"",VLOOKUP(V94,[1]Taken!$A:$B,2,FALSE))</f>
        <v/>
      </c>
      <c r="X94" s="63"/>
      <c r="Y94" s="68" t="str">
        <f>IF(ISERROR(VLOOKUP(B94,[1]Grootboeknummer!$A:$V,22,FALSE)),"",VLOOKUP(B94,[1]Grootboeknummer!$A:$V,22,FALSE))</f>
        <v/>
      </c>
      <c r="Z94" s="68" t="str">
        <f>IF(ISERROR(VLOOKUP(B94,[1]Grootboeknummer!$A:$W,23,FALSE)),"",VLOOKUP(B94,[1]Grootboeknummer!$A:$W,23,FALSE))</f>
        <v/>
      </c>
      <c r="AA94" s="68" t="str">
        <f>IF(ISERROR(VLOOKUP(B94,[1]Programma!$A:$C,3,FALSE)),"",VLOOKUP(B94,[1]Programma!$A:$C,3,FALSE))</f>
        <v/>
      </c>
      <c r="AB94" s="45" t="str">
        <f>IF(B94="","",VLOOKUP(B94&amp;E94&amp;F94,[1]Kredietbeheerders!$A:$E,4,FALSE))</f>
        <v/>
      </c>
      <c r="AC94" s="76" t="str">
        <f>IF(B94="","",VLOOKUP(B94&amp;E94&amp;F94,[1]Kredietbeheerders!$A:$E,5,FALSE))</f>
        <v/>
      </c>
    </row>
    <row r="95" spans="1:29" x14ac:dyDescent="0.25">
      <c r="A95" s="6"/>
      <c r="B95" s="63"/>
      <c r="C95" s="68" t="str">
        <f>IF(D95=1,"GEBLOKKEERD NUMMER",IF(ISERROR(VLOOKUP(B95,[1]Grootboeknummer!$A:$B,2,FALSE)),"",VLOOKUP(B95,[1]Grootboeknummer!$A:$B,2,FALSE)))</f>
        <v/>
      </c>
      <c r="D95" s="68" t="str">
        <f>IF(ISERROR(VLOOKUP(B95,[1]Grootboeknummer!$A:$B,2,FALSE)),"",VLOOKUP(B95,[1]Grootboeknummer!$A:$F,6,FALSE))</f>
        <v/>
      </c>
      <c r="E95" s="63"/>
      <c r="F95" s="80"/>
      <c r="G95" s="68" t="str">
        <f>IF(H95=1,"GEBLOKKEERD NUMMER",IF(E95="","",VLOOKUP(E95&amp;F95,[1]Kostensoort!$A:$F,4,FALSE)))</f>
        <v/>
      </c>
      <c r="H95" s="68" t="str">
        <f>IF(E95="","",VLOOKUP(E95&amp;F95,[1]Kostensoort!$A:$G,7,FALSE))</f>
        <v/>
      </c>
      <c r="I95" s="72" t="str">
        <f>IF(B95="","",IF(VLOOKUP(B95&amp;E95&amp;F95,[1]Kredietbeheerders!$A:$B,2,FALSE)=10,"J","N"))</f>
        <v/>
      </c>
      <c r="J95" s="63"/>
      <c r="K95" s="73"/>
      <c r="L95" s="61"/>
      <c r="M95" s="61"/>
      <c r="N95" s="61"/>
      <c r="O95" s="61"/>
      <c r="P95" s="61"/>
      <c r="Q95" s="64"/>
      <c r="R95" s="64"/>
      <c r="S95" s="64"/>
      <c r="T95" s="64"/>
      <c r="U95" s="64"/>
      <c r="V95" s="63"/>
      <c r="W95" s="68" t="str">
        <f>IF(ISERROR(VLOOKUP(V95,[1]Taken!$A:$B,2,FALSE)),"",VLOOKUP(V95,[1]Taken!$A:$B,2,FALSE))</f>
        <v/>
      </c>
      <c r="X95" s="63"/>
      <c r="Y95" s="68" t="str">
        <f>IF(ISERROR(VLOOKUP(B95,[1]Grootboeknummer!$A:$V,22,FALSE)),"",VLOOKUP(B95,[1]Grootboeknummer!$A:$V,22,FALSE))</f>
        <v/>
      </c>
      <c r="Z95" s="68" t="str">
        <f>IF(ISERROR(VLOOKUP(B95,[1]Grootboeknummer!$A:$W,23,FALSE)),"",VLOOKUP(B95,[1]Grootboeknummer!$A:$W,23,FALSE))</f>
        <v/>
      </c>
      <c r="AA95" s="68" t="str">
        <f>IF(ISERROR(VLOOKUP(B95,[1]Programma!$A:$C,3,FALSE)),"",VLOOKUP(B95,[1]Programma!$A:$C,3,FALSE))</f>
        <v/>
      </c>
      <c r="AB95" s="45" t="str">
        <f>IF(B95="","",VLOOKUP(B95&amp;E95&amp;F95,[1]Kredietbeheerders!$A:$E,4,FALSE))</f>
        <v/>
      </c>
      <c r="AC95" s="76" t="str">
        <f>IF(B95="","",VLOOKUP(B95&amp;E95&amp;F95,[1]Kredietbeheerders!$A:$E,5,FALSE))</f>
        <v/>
      </c>
    </row>
    <row r="96" spans="1:29" x14ac:dyDescent="0.25">
      <c r="A96" s="6"/>
      <c r="B96" s="63"/>
      <c r="C96" s="68" t="str">
        <f>IF(D96=1,"GEBLOKKEERD NUMMER",IF(ISERROR(VLOOKUP(B96,[1]Grootboeknummer!$A:$B,2,FALSE)),"",VLOOKUP(B96,[1]Grootboeknummer!$A:$B,2,FALSE)))</f>
        <v/>
      </c>
      <c r="D96" s="68" t="str">
        <f>IF(ISERROR(VLOOKUP(B96,[1]Grootboeknummer!$A:$B,2,FALSE)),"",VLOOKUP(B96,[1]Grootboeknummer!$A:$F,6,FALSE))</f>
        <v/>
      </c>
      <c r="E96" s="63"/>
      <c r="F96" s="80"/>
      <c r="G96" s="68" t="str">
        <f>IF(H96=1,"GEBLOKKEERD NUMMER",IF(E96="","",VLOOKUP(E96&amp;F96,[1]Kostensoort!$A:$F,4,FALSE)))</f>
        <v/>
      </c>
      <c r="H96" s="68" t="str">
        <f>IF(E96="","",VLOOKUP(E96&amp;F96,[1]Kostensoort!$A:$G,7,FALSE))</f>
        <v/>
      </c>
      <c r="I96" s="72" t="str">
        <f>IF(B96="","",IF(VLOOKUP(B96&amp;E96&amp;F96,[1]Kredietbeheerders!$A:$B,2,FALSE)=10,"J","N"))</f>
        <v/>
      </c>
      <c r="J96" s="63"/>
      <c r="K96" s="73"/>
      <c r="L96" s="61"/>
      <c r="M96" s="61"/>
      <c r="N96" s="61"/>
      <c r="O96" s="61"/>
      <c r="P96" s="61"/>
      <c r="Q96" s="64"/>
      <c r="R96" s="64"/>
      <c r="S96" s="64"/>
      <c r="T96" s="64"/>
      <c r="U96" s="64"/>
      <c r="V96" s="63"/>
      <c r="W96" s="68" t="str">
        <f>IF(ISERROR(VLOOKUP(V96,[1]Taken!$A:$B,2,FALSE)),"",VLOOKUP(V96,[1]Taken!$A:$B,2,FALSE))</f>
        <v/>
      </c>
      <c r="X96" s="63"/>
      <c r="Y96" s="68" t="str">
        <f>IF(ISERROR(VLOOKUP(B96,[1]Grootboeknummer!$A:$V,22,FALSE)),"",VLOOKUP(B96,[1]Grootboeknummer!$A:$V,22,FALSE))</f>
        <v/>
      </c>
      <c r="Z96" s="68" t="str">
        <f>IF(ISERROR(VLOOKUP(B96,[1]Grootboeknummer!$A:$W,23,FALSE)),"",VLOOKUP(B96,[1]Grootboeknummer!$A:$W,23,FALSE))</f>
        <v/>
      </c>
      <c r="AA96" s="68" t="str">
        <f>IF(ISERROR(VLOOKUP(B96,[1]Programma!$A:$C,3,FALSE)),"",VLOOKUP(B96,[1]Programma!$A:$C,3,FALSE))</f>
        <v/>
      </c>
      <c r="AB96" s="45" t="str">
        <f>IF(B96="","",VLOOKUP(B96&amp;E96&amp;F96,[1]Kredietbeheerders!$A:$E,4,FALSE))</f>
        <v/>
      </c>
      <c r="AC96" s="76" t="str">
        <f>IF(B96="","",VLOOKUP(B96&amp;E96&amp;F96,[1]Kredietbeheerders!$A:$E,5,FALSE))</f>
        <v/>
      </c>
    </row>
    <row r="97" spans="1:29" x14ac:dyDescent="0.25">
      <c r="A97" s="6"/>
      <c r="B97" s="63"/>
      <c r="C97" s="68" t="str">
        <f>IF(D97=1,"GEBLOKKEERD NUMMER",IF(ISERROR(VLOOKUP(B97,[1]Grootboeknummer!$A:$B,2,FALSE)),"",VLOOKUP(B97,[1]Grootboeknummer!$A:$B,2,FALSE)))</f>
        <v/>
      </c>
      <c r="D97" s="68" t="str">
        <f>IF(ISERROR(VLOOKUP(B97,[1]Grootboeknummer!$A:$B,2,FALSE)),"",VLOOKUP(B97,[1]Grootboeknummer!$A:$F,6,FALSE))</f>
        <v/>
      </c>
      <c r="E97" s="63"/>
      <c r="F97" s="80"/>
      <c r="G97" s="68" t="str">
        <f>IF(H97=1,"GEBLOKKEERD NUMMER",IF(E97="","",VLOOKUP(E97&amp;F97,[1]Kostensoort!$A:$F,4,FALSE)))</f>
        <v/>
      </c>
      <c r="H97" s="68" t="str">
        <f>IF(E97="","",VLOOKUP(E97&amp;F97,[1]Kostensoort!$A:$G,7,FALSE))</f>
        <v/>
      </c>
      <c r="I97" s="72" t="str">
        <f>IF(B97="","",IF(VLOOKUP(B97&amp;E97&amp;F97,[1]Kredietbeheerders!$A:$B,2,FALSE)=10,"J","N"))</f>
        <v/>
      </c>
      <c r="J97" s="63"/>
      <c r="K97" s="73"/>
      <c r="L97" s="61"/>
      <c r="M97" s="61"/>
      <c r="N97" s="61"/>
      <c r="O97" s="61"/>
      <c r="P97" s="61"/>
      <c r="Q97" s="64"/>
      <c r="R97" s="64"/>
      <c r="S97" s="64"/>
      <c r="T97" s="64"/>
      <c r="U97" s="64"/>
      <c r="V97" s="63"/>
      <c r="W97" s="68" t="str">
        <f>IF(ISERROR(VLOOKUP(V97,[1]Taken!$A:$B,2,FALSE)),"",VLOOKUP(V97,[1]Taken!$A:$B,2,FALSE))</f>
        <v/>
      </c>
      <c r="X97" s="63"/>
      <c r="Y97" s="68" t="str">
        <f>IF(ISERROR(VLOOKUP(B97,[1]Grootboeknummer!$A:$V,22,FALSE)),"",VLOOKUP(B97,[1]Grootboeknummer!$A:$V,22,FALSE))</f>
        <v/>
      </c>
      <c r="Z97" s="68" t="str">
        <f>IF(ISERROR(VLOOKUP(B97,[1]Grootboeknummer!$A:$W,23,FALSE)),"",VLOOKUP(B97,[1]Grootboeknummer!$A:$W,23,FALSE))</f>
        <v/>
      </c>
      <c r="AA97" s="68" t="str">
        <f>IF(ISERROR(VLOOKUP(B97,[1]Programma!$A:$C,3,FALSE)),"",VLOOKUP(B97,[1]Programma!$A:$C,3,FALSE))</f>
        <v/>
      </c>
      <c r="AB97" s="45" t="str">
        <f>IF(B97="","",VLOOKUP(B97&amp;E97&amp;F97,[1]Kredietbeheerders!$A:$E,4,FALSE))</f>
        <v/>
      </c>
      <c r="AC97" s="76" t="str">
        <f>IF(B97="","",VLOOKUP(B97&amp;E97&amp;F97,[1]Kredietbeheerders!$A:$E,5,FALSE))</f>
        <v/>
      </c>
    </row>
    <row r="98" spans="1:29" x14ac:dyDescent="0.25">
      <c r="A98" s="6"/>
      <c r="B98" s="63"/>
      <c r="C98" s="68" t="str">
        <f>IF(D98=1,"GEBLOKKEERD NUMMER",IF(ISERROR(VLOOKUP(B98,[1]Grootboeknummer!$A:$B,2,FALSE)),"",VLOOKUP(B98,[1]Grootboeknummer!$A:$B,2,FALSE)))</f>
        <v/>
      </c>
      <c r="D98" s="68" t="str">
        <f>IF(ISERROR(VLOOKUP(B98,[1]Grootboeknummer!$A:$B,2,FALSE)),"",VLOOKUP(B98,[1]Grootboeknummer!$A:$F,6,FALSE))</f>
        <v/>
      </c>
      <c r="E98" s="63"/>
      <c r="F98" s="80"/>
      <c r="G98" s="68" t="str">
        <f>IF(H98=1,"GEBLOKKEERD NUMMER",IF(E98="","",VLOOKUP(E98&amp;F98,[1]Kostensoort!$A:$F,4,FALSE)))</f>
        <v/>
      </c>
      <c r="H98" s="68" t="str">
        <f>IF(E98="","",VLOOKUP(E98&amp;F98,[1]Kostensoort!$A:$G,7,FALSE))</f>
        <v/>
      </c>
      <c r="I98" s="72" t="str">
        <f>IF(B98="","",IF(VLOOKUP(B98&amp;E98&amp;F98,[1]Kredietbeheerders!$A:$B,2,FALSE)=10,"J","N"))</f>
        <v/>
      </c>
      <c r="J98" s="63"/>
      <c r="K98" s="73"/>
      <c r="L98" s="61"/>
      <c r="M98" s="61"/>
      <c r="N98" s="61"/>
      <c r="O98" s="61"/>
      <c r="P98" s="61"/>
      <c r="Q98" s="64"/>
      <c r="R98" s="64"/>
      <c r="S98" s="64"/>
      <c r="T98" s="64"/>
      <c r="U98" s="64"/>
      <c r="V98" s="63"/>
      <c r="W98" s="68" t="str">
        <f>IF(ISERROR(VLOOKUP(V98,[1]Taken!$A:$B,2,FALSE)),"",VLOOKUP(V98,[1]Taken!$A:$B,2,FALSE))</f>
        <v/>
      </c>
      <c r="X98" s="63"/>
      <c r="Y98" s="68" t="str">
        <f>IF(ISERROR(VLOOKUP(B98,[1]Grootboeknummer!$A:$V,22,FALSE)),"",VLOOKUP(B98,[1]Grootboeknummer!$A:$V,22,FALSE))</f>
        <v/>
      </c>
      <c r="Z98" s="68" t="str">
        <f>IF(ISERROR(VLOOKUP(B98,[1]Grootboeknummer!$A:$W,23,FALSE)),"",VLOOKUP(B98,[1]Grootboeknummer!$A:$W,23,FALSE))</f>
        <v/>
      </c>
      <c r="AA98" s="68" t="str">
        <f>IF(ISERROR(VLOOKUP(B98,[1]Programma!$A:$C,3,FALSE)),"",VLOOKUP(B98,[1]Programma!$A:$C,3,FALSE))</f>
        <v/>
      </c>
      <c r="AB98" s="45" t="str">
        <f>IF(B98="","",VLOOKUP(B98&amp;E98&amp;F98,[1]Kredietbeheerders!$A:$E,4,FALSE))</f>
        <v/>
      </c>
      <c r="AC98" s="76" t="str">
        <f>IF(B98="","",VLOOKUP(B98&amp;E98&amp;F98,[1]Kredietbeheerders!$A:$E,5,FALSE))</f>
        <v/>
      </c>
    </row>
    <row r="99" spans="1:29" x14ac:dyDescent="0.25">
      <c r="A99" s="6"/>
      <c r="B99" s="63"/>
      <c r="C99" s="68" t="str">
        <f>IF(D99=1,"GEBLOKKEERD NUMMER",IF(ISERROR(VLOOKUP(B99,[1]Grootboeknummer!$A:$B,2,FALSE)),"",VLOOKUP(B99,[1]Grootboeknummer!$A:$B,2,FALSE)))</f>
        <v/>
      </c>
      <c r="D99" s="68" t="str">
        <f>IF(ISERROR(VLOOKUP(B99,[1]Grootboeknummer!$A:$B,2,FALSE)),"",VLOOKUP(B99,[1]Grootboeknummer!$A:$F,6,FALSE))</f>
        <v/>
      </c>
      <c r="E99" s="63"/>
      <c r="F99" s="80"/>
      <c r="G99" s="68" t="str">
        <f>IF(H99=1,"GEBLOKKEERD NUMMER",IF(E99="","",VLOOKUP(E99&amp;F99,[1]Kostensoort!$A:$F,4,FALSE)))</f>
        <v/>
      </c>
      <c r="H99" s="68" t="str">
        <f>IF(E99="","",VLOOKUP(E99&amp;F99,[1]Kostensoort!$A:$G,7,FALSE))</f>
        <v/>
      </c>
      <c r="I99" s="72" t="str">
        <f>IF(B99="","",IF(VLOOKUP(B99&amp;E99&amp;F99,[1]Kredietbeheerders!$A:$B,2,FALSE)=10,"J","N"))</f>
        <v/>
      </c>
      <c r="J99" s="63"/>
      <c r="K99" s="73"/>
      <c r="L99" s="61"/>
      <c r="M99" s="61"/>
      <c r="N99" s="61"/>
      <c r="O99" s="61"/>
      <c r="P99" s="61"/>
      <c r="Q99" s="64"/>
      <c r="R99" s="64"/>
      <c r="S99" s="64"/>
      <c r="T99" s="64"/>
      <c r="U99" s="64"/>
      <c r="V99" s="63"/>
      <c r="W99" s="68" t="str">
        <f>IF(ISERROR(VLOOKUP(V99,[1]Taken!$A:$B,2,FALSE)),"",VLOOKUP(V99,[1]Taken!$A:$B,2,FALSE))</f>
        <v/>
      </c>
      <c r="X99" s="63"/>
      <c r="Y99" s="68" t="str">
        <f>IF(ISERROR(VLOOKUP(B99,[1]Grootboeknummer!$A:$V,22,FALSE)),"",VLOOKUP(B99,[1]Grootboeknummer!$A:$V,22,FALSE))</f>
        <v/>
      </c>
      <c r="Z99" s="68" t="str">
        <f>IF(ISERROR(VLOOKUP(B99,[1]Grootboeknummer!$A:$W,23,FALSE)),"",VLOOKUP(B99,[1]Grootboeknummer!$A:$W,23,FALSE))</f>
        <v/>
      </c>
      <c r="AA99" s="68" t="str">
        <f>IF(ISERROR(VLOOKUP(B99,[1]Programma!$A:$C,3,FALSE)),"",VLOOKUP(B99,[1]Programma!$A:$C,3,FALSE))</f>
        <v/>
      </c>
      <c r="AB99" s="45" t="str">
        <f>IF(B99="","",VLOOKUP(B99&amp;E99&amp;F99,[1]Kredietbeheerders!$A:$E,4,FALSE))</f>
        <v/>
      </c>
      <c r="AC99" s="76" t="str">
        <f>IF(B99="","",VLOOKUP(B99&amp;E99&amp;F99,[1]Kredietbeheerders!$A:$E,5,FALSE))</f>
        <v/>
      </c>
    </row>
    <row r="100" spans="1:29" x14ac:dyDescent="0.25">
      <c r="A100" s="6"/>
      <c r="B100" s="63"/>
      <c r="C100" s="68" t="str">
        <f>IF(D100=1,"GEBLOKKEERD NUMMER",IF(ISERROR(VLOOKUP(B100,[1]Grootboeknummer!$A:$B,2,FALSE)),"",VLOOKUP(B100,[1]Grootboeknummer!$A:$B,2,FALSE)))</f>
        <v/>
      </c>
      <c r="D100" s="68" t="str">
        <f>IF(ISERROR(VLOOKUP(B100,[1]Grootboeknummer!$A:$B,2,FALSE)),"",VLOOKUP(B100,[1]Grootboeknummer!$A:$F,6,FALSE))</f>
        <v/>
      </c>
      <c r="E100" s="63"/>
      <c r="F100" s="80"/>
      <c r="G100" s="68" t="str">
        <f>IF(H100=1,"GEBLOKKEERD NUMMER",IF(E100="","",VLOOKUP(E100&amp;F100,[1]Kostensoort!$A:$F,4,FALSE)))</f>
        <v/>
      </c>
      <c r="H100" s="68" t="str">
        <f>IF(E100="","",VLOOKUP(E100&amp;F100,[1]Kostensoort!$A:$G,7,FALSE))</f>
        <v/>
      </c>
      <c r="I100" s="72" t="str">
        <f>IF(B100="","",IF(VLOOKUP(B100&amp;E100&amp;F100,[1]Kredietbeheerders!$A:$B,2,FALSE)=10,"J","N"))</f>
        <v/>
      </c>
      <c r="J100" s="63"/>
      <c r="K100" s="73"/>
      <c r="L100" s="61"/>
      <c r="M100" s="61"/>
      <c r="N100" s="61"/>
      <c r="O100" s="61"/>
      <c r="P100" s="61"/>
      <c r="Q100" s="64"/>
      <c r="R100" s="64"/>
      <c r="S100" s="64"/>
      <c r="T100" s="64"/>
      <c r="U100" s="64"/>
      <c r="V100" s="63"/>
      <c r="W100" s="68" t="str">
        <f>IF(ISERROR(VLOOKUP(V100,[1]Taken!$A:$B,2,FALSE)),"",VLOOKUP(V100,[1]Taken!$A:$B,2,FALSE))</f>
        <v/>
      </c>
      <c r="X100" s="63"/>
      <c r="Y100" s="68" t="str">
        <f>IF(ISERROR(VLOOKUP(B100,[1]Grootboeknummer!$A:$V,22,FALSE)),"",VLOOKUP(B100,[1]Grootboeknummer!$A:$V,22,FALSE))</f>
        <v/>
      </c>
      <c r="Z100" s="68" t="str">
        <f>IF(ISERROR(VLOOKUP(B100,[1]Grootboeknummer!$A:$W,23,FALSE)),"",VLOOKUP(B100,[1]Grootboeknummer!$A:$W,23,FALSE))</f>
        <v/>
      </c>
      <c r="AA100" s="68" t="str">
        <f>IF(ISERROR(VLOOKUP(B100,[1]Programma!$A:$C,3,FALSE)),"",VLOOKUP(B100,[1]Programma!$A:$C,3,FALSE))</f>
        <v/>
      </c>
      <c r="AB100" s="45" t="str">
        <f>IF(B100="","",VLOOKUP(B100&amp;E100&amp;F100,[1]Kredietbeheerders!$A:$E,4,FALSE))</f>
        <v/>
      </c>
      <c r="AC100" s="76" t="str">
        <f>IF(B100="","",VLOOKUP(B100&amp;E100&amp;F100,[1]Kredietbeheerders!$A:$E,5,FALSE))</f>
        <v/>
      </c>
    </row>
    <row r="101" spans="1:29" x14ac:dyDescent="0.25">
      <c r="A101" s="6"/>
      <c r="B101" s="63"/>
      <c r="C101" s="68" t="str">
        <f>IF(D101=1,"GEBLOKKEERD NUMMER",IF(ISERROR(VLOOKUP(B101,[1]Grootboeknummer!$A:$B,2,FALSE)),"",VLOOKUP(B101,[1]Grootboeknummer!$A:$B,2,FALSE)))</f>
        <v/>
      </c>
      <c r="D101" s="68" t="str">
        <f>IF(ISERROR(VLOOKUP(B101,[1]Grootboeknummer!$A:$B,2,FALSE)),"",VLOOKUP(B101,[1]Grootboeknummer!$A:$F,6,FALSE))</f>
        <v/>
      </c>
      <c r="E101" s="63"/>
      <c r="F101" s="80"/>
      <c r="G101" s="68" t="str">
        <f>IF(H101=1,"GEBLOKKEERD NUMMER",IF(E101="","",VLOOKUP(E101&amp;F101,[1]Kostensoort!$A:$F,4,FALSE)))</f>
        <v/>
      </c>
      <c r="H101" s="68" t="str">
        <f>IF(E101="","",VLOOKUP(E101&amp;F101,[1]Kostensoort!$A:$G,7,FALSE))</f>
        <v/>
      </c>
      <c r="I101" s="72" t="str">
        <f>IF(B101="","",IF(VLOOKUP(B101&amp;E101&amp;F101,[1]Kredietbeheerders!$A:$B,2,FALSE)=10,"J","N"))</f>
        <v/>
      </c>
      <c r="J101" s="63"/>
      <c r="K101" s="73"/>
      <c r="L101" s="61"/>
      <c r="M101" s="61"/>
      <c r="N101" s="61"/>
      <c r="O101" s="61"/>
      <c r="P101" s="61"/>
      <c r="Q101" s="64"/>
      <c r="R101" s="64"/>
      <c r="S101" s="64"/>
      <c r="T101" s="64"/>
      <c r="U101" s="64"/>
      <c r="V101" s="63"/>
      <c r="W101" s="68" t="str">
        <f>IF(ISERROR(VLOOKUP(V101,[1]Taken!$A:$B,2,FALSE)),"",VLOOKUP(V101,[1]Taken!$A:$B,2,FALSE))</f>
        <v/>
      </c>
      <c r="X101" s="63"/>
      <c r="Y101" s="68" t="str">
        <f>IF(ISERROR(VLOOKUP(B101,[1]Grootboeknummer!$A:$V,22,FALSE)),"",VLOOKUP(B101,[1]Grootboeknummer!$A:$V,22,FALSE))</f>
        <v/>
      </c>
      <c r="Z101" s="68" t="str">
        <f>IF(ISERROR(VLOOKUP(B101,[1]Grootboeknummer!$A:$W,23,FALSE)),"",VLOOKUP(B101,[1]Grootboeknummer!$A:$W,23,FALSE))</f>
        <v/>
      </c>
      <c r="AA101" s="68" t="str">
        <f>IF(ISERROR(VLOOKUP(B101,[1]Programma!$A:$C,3,FALSE)),"",VLOOKUP(B101,[1]Programma!$A:$C,3,FALSE))</f>
        <v/>
      </c>
      <c r="AB101" s="45" t="str">
        <f>IF(B101="","",VLOOKUP(B101&amp;E101&amp;F101,[1]Kredietbeheerders!$A:$E,4,FALSE))</f>
        <v/>
      </c>
      <c r="AC101" s="76" t="str">
        <f>IF(B101="","",VLOOKUP(B101&amp;E101&amp;F101,[1]Kredietbeheerders!$A:$E,5,FALSE))</f>
        <v/>
      </c>
    </row>
    <row r="102" spans="1:29" x14ac:dyDescent="0.25">
      <c r="A102" s="6"/>
      <c r="B102" s="63"/>
      <c r="C102" s="68" t="str">
        <f>IF(D102=1,"GEBLOKKEERD NUMMER",IF(ISERROR(VLOOKUP(B102,[1]Grootboeknummer!$A:$B,2,FALSE)),"",VLOOKUP(B102,[1]Grootboeknummer!$A:$B,2,FALSE)))</f>
        <v/>
      </c>
      <c r="D102" s="68" t="str">
        <f>IF(ISERROR(VLOOKUP(B102,[1]Grootboeknummer!$A:$B,2,FALSE)),"",VLOOKUP(B102,[1]Grootboeknummer!$A:$F,6,FALSE))</f>
        <v/>
      </c>
      <c r="E102" s="63"/>
      <c r="F102" s="80"/>
      <c r="G102" s="68" t="str">
        <f>IF(H102=1,"GEBLOKKEERD NUMMER",IF(E102="","",VLOOKUP(E102&amp;F102,[1]Kostensoort!$A:$F,4,FALSE)))</f>
        <v/>
      </c>
      <c r="H102" s="68" t="str">
        <f>IF(E102="","",VLOOKUP(E102&amp;F102,[1]Kostensoort!$A:$G,7,FALSE))</f>
        <v/>
      </c>
      <c r="I102" s="72" t="str">
        <f>IF(B102="","",IF(VLOOKUP(B102&amp;E102&amp;F102,[1]Kredietbeheerders!$A:$B,2,FALSE)=10,"J","N"))</f>
        <v/>
      </c>
      <c r="J102" s="63"/>
      <c r="K102" s="73"/>
      <c r="L102" s="61"/>
      <c r="M102" s="61"/>
      <c r="N102" s="61"/>
      <c r="O102" s="61"/>
      <c r="P102" s="61"/>
      <c r="Q102" s="64"/>
      <c r="R102" s="64"/>
      <c r="S102" s="64"/>
      <c r="T102" s="64"/>
      <c r="U102" s="64"/>
      <c r="V102" s="63"/>
      <c r="W102" s="68" t="str">
        <f>IF(ISERROR(VLOOKUP(V102,[1]Taken!$A:$B,2,FALSE)),"",VLOOKUP(V102,[1]Taken!$A:$B,2,FALSE))</f>
        <v/>
      </c>
      <c r="X102" s="63"/>
      <c r="Y102" s="68" t="str">
        <f>IF(ISERROR(VLOOKUP(B102,[1]Grootboeknummer!$A:$V,22,FALSE)),"",VLOOKUP(B102,[1]Grootboeknummer!$A:$V,22,FALSE))</f>
        <v/>
      </c>
      <c r="Z102" s="68" t="str">
        <f>IF(ISERROR(VLOOKUP(B102,[1]Grootboeknummer!$A:$W,23,FALSE)),"",VLOOKUP(B102,[1]Grootboeknummer!$A:$W,23,FALSE))</f>
        <v/>
      </c>
      <c r="AA102" s="68" t="str">
        <f>IF(ISERROR(VLOOKUP(B102,[1]Programma!$A:$C,3,FALSE)),"",VLOOKUP(B102,[1]Programma!$A:$C,3,FALSE))</f>
        <v/>
      </c>
      <c r="AB102" s="45" t="str">
        <f>IF(B102="","",VLOOKUP(B102&amp;E102&amp;F102,[1]Kredietbeheerders!$A:$E,4,FALSE))</f>
        <v/>
      </c>
      <c r="AC102" s="76" t="str">
        <f>IF(B102="","",VLOOKUP(B102&amp;E102&amp;F102,[1]Kredietbeheerders!$A:$E,5,FALSE))</f>
        <v/>
      </c>
    </row>
    <row r="103" spans="1:29" x14ac:dyDescent="0.25">
      <c r="A103" s="6"/>
      <c r="B103" s="63"/>
      <c r="C103" s="68" t="str">
        <f>IF(D103=1,"GEBLOKKEERD NUMMER",IF(ISERROR(VLOOKUP(B103,[1]Grootboeknummer!$A:$B,2,FALSE)),"",VLOOKUP(B103,[1]Grootboeknummer!$A:$B,2,FALSE)))</f>
        <v/>
      </c>
      <c r="D103" s="68" t="str">
        <f>IF(ISERROR(VLOOKUP(B103,[1]Grootboeknummer!$A:$B,2,FALSE)),"",VLOOKUP(B103,[1]Grootboeknummer!$A:$F,6,FALSE))</f>
        <v/>
      </c>
      <c r="E103" s="63"/>
      <c r="F103" s="80"/>
      <c r="G103" s="68" t="str">
        <f>IF(H103=1,"GEBLOKKEERD NUMMER",IF(E103="","",VLOOKUP(E103&amp;F103,[1]Kostensoort!$A:$F,4,FALSE)))</f>
        <v/>
      </c>
      <c r="H103" s="68" t="str">
        <f>IF(E103="","",VLOOKUP(E103&amp;F103,[1]Kostensoort!$A:$G,7,FALSE))</f>
        <v/>
      </c>
      <c r="I103" s="72" t="str">
        <f>IF(B103="","",IF(VLOOKUP(B103&amp;E103&amp;F103,[1]Kredietbeheerders!$A:$B,2,FALSE)=10,"J","N"))</f>
        <v/>
      </c>
      <c r="J103" s="63"/>
      <c r="K103" s="73"/>
      <c r="L103" s="61"/>
      <c r="M103" s="61"/>
      <c r="N103" s="61"/>
      <c r="O103" s="61"/>
      <c r="P103" s="61"/>
      <c r="Q103" s="64"/>
      <c r="R103" s="64"/>
      <c r="S103" s="64"/>
      <c r="T103" s="64"/>
      <c r="U103" s="64"/>
      <c r="V103" s="63"/>
      <c r="W103" s="68" t="str">
        <f>IF(ISERROR(VLOOKUP(V103,[1]Taken!$A:$B,2,FALSE)),"",VLOOKUP(V103,[1]Taken!$A:$B,2,FALSE))</f>
        <v/>
      </c>
      <c r="X103" s="63"/>
      <c r="Y103" s="68" t="str">
        <f>IF(ISERROR(VLOOKUP(B103,[1]Grootboeknummer!$A:$V,22,FALSE)),"",VLOOKUP(B103,[1]Grootboeknummer!$A:$V,22,FALSE))</f>
        <v/>
      </c>
      <c r="Z103" s="68" t="str">
        <f>IF(ISERROR(VLOOKUP(B103,[1]Grootboeknummer!$A:$W,23,FALSE)),"",VLOOKUP(B103,[1]Grootboeknummer!$A:$W,23,FALSE))</f>
        <v/>
      </c>
      <c r="AA103" s="68" t="str">
        <f>IF(ISERROR(VLOOKUP(B103,[1]Programma!$A:$C,3,FALSE)),"",VLOOKUP(B103,[1]Programma!$A:$C,3,FALSE))</f>
        <v/>
      </c>
      <c r="AB103" s="45" t="str">
        <f>IF(B103="","",VLOOKUP(B103&amp;E103&amp;F103,[1]Kredietbeheerders!$A:$E,4,FALSE))</f>
        <v/>
      </c>
      <c r="AC103" s="76" t="str">
        <f>IF(B103="","",VLOOKUP(B103&amp;E103&amp;F103,[1]Kredietbeheerders!$A:$E,5,FALSE))</f>
        <v/>
      </c>
    </row>
    <row r="104" spans="1:29" x14ac:dyDescent="0.25">
      <c r="A104" s="6"/>
      <c r="B104" s="63"/>
      <c r="C104" s="68" t="str">
        <f>IF(D104=1,"GEBLOKKEERD NUMMER",IF(ISERROR(VLOOKUP(B104,[1]Grootboeknummer!$A:$B,2,FALSE)),"",VLOOKUP(B104,[1]Grootboeknummer!$A:$B,2,FALSE)))</f>
        <v/>
      </c>
      <c r="D104" s="68" t="str">
        <f>IF(ISERROR(VLOOKUP(B104,[1]Grootboeknummer!$A:$B,2,FALSE)),"",VLOOKUP(B104,[1]Grootboeknummer!$A:$F,6,FALSE))</f>
        <v/>
      </c>
      <c r="E104" s="63"/>
      <c r="F104" s="80"/>
      <c r="G104" s="68" t="str">
        <f>IF(H104=1,"GEBLOKKEERD NUMMER",IF(E104="","",VLOOKUP(E104&amp;F104,[1]Kostensoort!$A:$F,4,FALSE)))</f>
        <v/>
      </c>
      <c r="H104" s="68" t="str">
        <f>IF(E104="","",VLOOKUP(E104&amp;F104,[1]Kostensoort!$A:$G,7,FALSE))</f>
        <v/>
      </c>
      <c r="I104" s="72" t="str">
        <f>IF(B104="","",IF(VLOOKUP(B104&amp;E104&amp;F104,[1]Kredietbeheerders!$A:$B,2,FALSE)=10,"J","N"))</f>
        <v/>
      </c>
      <c r="J104" s="63"/>
      <c r="K104" s="73"/>
      <c r="L104" s="61"/>
      <c r="M104" s="61"/>
      <c r="N104" s="61"/>
      <c r="O104" s="61"/>
      <c r="P104" s="61"/>
      <c r="Q104" s="64"/>
      <c r="R104" s="64"/>
      <c r="S104" s="64"/>
      <c r="T104" s="64"/>
      <c r="U104" s="64"/>
      <c r="V104" s="63"/>
      <c r="W104" s="68" t="str">
        <f>IF(ISERROR(VLOOKUP(V104,[1]Taken!$A:$B,2,FALSE)),"",VLOOKUP(V104,[1]Taken!$A:$B,2,FALSE))</f>
        <v/>
      </c>
      <c r="X104" s="63"/>
      <c r="Y104" s="68" t="str">
        <f>IF(ISERROR(VLOOKUP(B104,[1]Grootboeknummer!$A:$V,22,FALSE)),"",VLOOKUP(B104,[1]Grootboeknummer!$A:$V,22,FALSE))</f>
        <v/>
      </c>
      <c r="Z104" s="68" t="str">
        <f>IF(ISERROR(VLOOKUP(B104,[1]Grootboeknummer!$A:$W,23,FALSE)),"",VLOOKUP(B104,[1]Grootboeknummer!$A:$W,23,FALSE))</f>
        <v/>
      </c>
      <c r="AA104" s="68" t="str">
        <f>IF(ISERROR(VLOOKUP(B104,[1]Programma!$A:$C,3,FALSE)),"",VLOOKUP(B104,[1]Programma!$A:$C,3,FALSE))</f>
        <v/>
      </c>
      <c r="AB104" s="45" t="str">
        <f>IF(B104="","",VLOOKUP(B104&amp;E104&amp;F104,[1]Kredietbeheerders!$A:$E,4,FALSE))</f>
        <v/>
      </c>
      <c r="AC104" s="76" t="str">
        <f>IF(B104="","",VLOOKUP(B104&amp;E104&amp;F104,[1]Kredietbeheerders!$A:$E,5,FALSE))</f>
        <v/>
      </c>
    </row>
    <row r="105" spans="1:29" x14ac:dyDescent="0.25">
      <c r="A105" s="6"/>
      <c r="B105" s="63"/>
      <c r="C105" s="68" t="str">
        <f>IF(D105=1,"GEBLOKKEERD NUMMER",IF(ISERROR(VLOOKUP(B105,[1]Grootboeknummer!$A:$B,2,FALSE)),"",VLOOKUP(B105,[1]Grootboeknummer!$A:$B,2,FALSE)))</f>
        <v/>
      </c>
      <c r="D105" s="68" t="str">
        <f>IF(ISERROR(VLOOKUP(B105,[1]Grootboeknummer!$A:$B,2,FALSE)),"",VLOOKUP(B105,[1]Grootboeknummer!$A:$F,6,FALSE))</f>
        <v/>
      </c>
      <c r="E105" s="63"/>
      <c r="F105" s="80"/>
      <c r="G105" s="68" t="str">
        <f>IF(H105=1,"GEBLOKKEERD NUMMER",IF(E105="","",VLOOKUP(E105&amp;F105,[1]Kostensoort!$A:$F,4,FALSE)))</f>
        <v/>
      </c>
      <c r="H105" s="68" t="str">
        <f>IF(E105="","",VLOOKUP(E105&amp;F105,[1]Kostensoort!$A:$G,7,FALSE))</f>
        <v/>
      </c>
      <c r="I105" s="72" t="str">
        <f>IF(B105="","",IF(VLOOKUP(B105&amp;E105&amp;F105,[1]Kredietbeheerders!$A:$B,2,FALSE)=10,"J","N"))</f>
        <v/>
      </c>
      <c r="J105" s="63"/>
      <c r="K105" s="73"/>
      <c r="L105" s="61"/>
      <c r="M105" s="61"/>
      <c r="N105" s="61"/>
      <c r="O105" s="61"/>
      <c r="P105" s="61"/>
      <c r="Q105" s="64"/>
      <c r="R105" s="64"/>
      <c r="S105" s="64"/>
      <c r="T105" s="64"/>
      <c r="U105" s="64"/>
      <c r="V105" s="63"/>
      <c r="W105" s="68" t="str">
        <f>IF(ISERROR(VLOOKUP(V105,[1]Taken!$A:$B,2,FALSE)),"",VLOOKUP(V105,[1]Taken!$A:$B,2,FALSE))</f>
        <v/>
      </c>
      <c r="X105" s="63"/>
      <c r="Y105" s="68" t="str">
        <f>IF(ISERROR(VLOOKUP(B105,[1]Grootboeknummer!$A:$V,22,FALSE)),"",VLOOKUP(B105,[1]Grootboeknummer!$A:$V,22,FALSE))</f>
        <v/>
      </c>
      <c r="Z105" s="68" t="str">
        <f>IF(ISERROR(VLOOKUP(B105,[1]Grootboeknummer!$A:$W,23,FALSE)),"",VLOOKUP(B105,[1]Grootboeknummer!$A:$W,23,FALSE))</f>
        <v/>
      </c>
      <c r="AA105" s="68" t="str">
        <f>IF(ISERROR(VLOOKUP(B105,[1]Programma!$A:$C,3,FALSE)),"",VLOOKUP(B105,[1]Programma!$A:$C,3,FALSE))</f>
        <v/>
      </c>
      <c r="AB105" s="45" t="str">
        <f>IF(B105="","",VLOOKUP(B105&amp;E105&amp;F105,[1]Kredietbeheerders!$A:$E,4,FALSE))</f>
        <v/>
      </c>
      <c r="AC105" s="76" t="str">
        <f>IF(B105="","",VLOOKUP(B105&amp;E105&amp;F105,[1]Kredietbeheerders!$A:$E,5,FALSE))</f>
        <v/>
      </c>
    </row>
    <row r="106" spans="1:29" x14ac:dyDescent="0.25">
      <c r="A106" s="6"/>
      <c r="B106" s="63"/>
      <c r="C106" s="68" t="str">
        <f>IF(D106=1,"GEBLOKKEERD NUMMER",IF(ISERROR(VLOOKUP(B106,[1]Grootboeknummer!$A:$B,2,FALSE)),"",VLOOKUP(B106,[1]Grootboeknummer!$A:$B,2,FALSE)))</f>
        <v/>
      </c>
      <c r="D106" s="68" t="str">
        <f>IF(ISERROR(VLOOKUP(B106,[1]Grootboeknummer!$A:$B,2,FALSE)),"",VLOOKUP(B106,[1]Grootboeknummer!$A:$F,6,FALSE))</f>
        <v/>
      </c>
      <c r="E106" s="63"/>
      <c r="F106" s="80"/>
      <c r="G106" s="68" t="str">
        <f>IF(H106=1,"GEBLOKKEERD NUMMER",IF(E106="","",VLOOKUP(E106&amp;F106,[1]Kostensoort!$A:$F,4,FALSE)))</f>
        <v/>
      </c>
      <c r="H106" s="68" t="str">
        <f>IF(E106="","",VLOOKUP(E106&amp;F106,[1]Kostensoort!$A:$G,7,FALSE))</f>
        <v/>
      </c>
      <c r="I106" s="72" t="str">
        <f>IF(B106="","",IF(VLOOKUP(B106&amp;E106&amp;F106,[1]Kredietbeheerders!$A:$B,2,FALSE)=10,"J","N"))</f>
        <v/>
      </c>
      <c r="J106" s="63"/>
      <c r="K106" s="73"/>
      <c r="L106" s="61"/>
      <c r="M106" s="61"/>
      <c r="N106" s="61"/>
      <c r="O106" s="61"/>
      <c r="P106" s="61"/>
      <c r="Q106" s="64"/>
      <c r="R106" s="64"/>
      <c r="S106" s="64"/>
      <c r="T106" s="64"/>
      <c r="U106" s="64"/>
      <c r="V106" s="63"/>
      <c r="W106" s="68" t="str">
        <f>IF(ISERROR(VLOOKUP(V106,[1]Taken!$A:$B,2,FALSE)),"",VLOOKUP(V106,[1]Taken!$A:$B,2,FALSE))</f>
        <v/>
      </c>
      <c r="X106" s="63"/>
      <c r="Y106" s="68" t="str">
        <f>IF(ISERROR(VLOOKUP(B106,[1]Grootboeknummer!$A:$V,22,FALSE)),"",VLOOKUP(B106,[1]Grootboeknummer!$A:$V,22,FALSE))</f>
        <v/>
      </c>
      <c r="Z106" s="68" t="str">
        <f>IF(ISERROR(VLOOKUP(B106,[1]Grootboeknummer!$A:$W,23,FALSE)),"",VLOOKUP(B106,[1]Grootboeknummer!$A:$W,23,FALSE))</f>
        <v/>
      </c>
      <c r="AA106" s="68" t="str">
        <f>IF(ISERROR(VLOOKUP(B106,[1]Programma!$A:$C,3,FALSE)),"",VLOOKUP(B106,[1]Programma!$A:$C,3,FALSE))</f>
        <v/>
      </c>
      <c r="AB106" s="45" t="str">
        <f>IF(B106="","",VLOOKUP(B106&amp;E106&amp;F106,[1]Kredietbeheerders!$A:$E,4,FALSE))</f>
        <v/>
      </c>
      <c r="AC106" s="76" t="str">
        <f>IF(B106="","",VLOOKUP(B106&amp;E106&amp;F106,[1]Kredietbeheerders!$A:$E,5,FALSE))</f>
        <v/>
      </c>
    </row>
    <row r="107" spans="1:29" x14ac:dyDescent="0.25">
      <c r="A107" s="6"/>
      <c r="B107" s="63"/>
      <c r="C107" s="68" t="str">
        <f>IF(D107=1,"GEBLOKKEERD NUMMER",IF(ISERROR(VLOOKUP(B107,[1]Grootboeknummer!$A:$B,2,FALSE)),"",VLOOKUP(B107,[1]Grootboeknummer!$A:$B,2,FALSE)))</f>
        <v/>
      </c>
      <c r="D107" s="68" t="str">
        <f>IF(ISERROR(VLOOKUP(B107,[1]Grootboeknummer!$A:$B,2,FALSE)),"",VLOOKUP(B107,[1]Grootboeknummer!$A:$F,6,FALSE))</f>
        <v/>
      </c>
      <c r="E107" s="63"/>
      <c r="F107" s="80"/>
      <c r="G107" s="68" t="str">
        <f>IF(H107=1,"GEBLOKKEERD NUMMER",IF(E107="","",VLOOKUP(E107&amp;F107,[1]Kostensoort!$A:$F,4,FALSE)))</f>
        <v/>
      </c>
      <c r="H107" s="68" t="str">
        <f>IF(E107="","",VLOOKUP(E107&amp;F107,[1]Kostensoort!$A:$G,7,FALSE))</f>
        <v/>
      </c>
      <c r="I107" s="72" t="str">
        <f>IF(B107="","",IF(VLOOKUP(B107&amp;E107&amp;F107,[1]Kredietbeheerders!$A:$B,2,FALSE)=10,"J","N"))</f>
        <v/>
      </c>
      <c r="J107" s="63"/>
      <c r="K107" s="73"/>
      <c r="L107" s="61"/>
      <c r="M107" s="61"/>
      <c r="N107" s="61"/>
      <c r="O107" s="61"/>
      <c r="P107" s="61"/>
      <c r="Q107" s="64"/>
      <c r="R107" s="64"/>
      <c r="S107" s="64"/>
      <c r="T107" s="64"/>
      <c r="U107" s="64"/>
      <c r="V107" s="63"/>
      <c r="W107" s="68" t="str">
        <f>IF(ISERROR(VLOOKUP(V107,[1]Taken!$A:$B,2,FALSE)),"",VLOOKUP(V107,[1]Taken!$A:$B,2,FALSE))</f>
        <v/>
      </c>
      <c r="X107" s="63"/>
      <c r="Y107" s="68" t="str">
        <f>IF(ISERROR(VLOOKUP(B107,[1]Grootboeknummer!$A:$V,22,FALSE)),"",VLOOKUP(B107,[1]Grootboeknummer!$A:$V,22,FALSE))</f>
        <v/>
      </c>
      <c r="Z107" s="68" t="str">
        <f>IF(ISERROR(VLOOKUP(B107,[1]Grootboeknummer!$A:$W,23,FALSE)),"",VLOOKUP(B107,[1]Grootboeknummer!$A:$W,23,FALSE))</f>
        <v/>
      </c>
      <c r="AA107" s="68" t="str">
        <f>IF(ISERROR(VLOOKUP(B107,[1]Programma!$A:$C,3,FALSE)),"",VLOOKUP(B107,[1]Programma!$A:$C,3,FALSE))</f>
        <v/>
      </c>
      <c r="AB107" s="45" t="str">
        <f>IF(B107="","",VLOOKUP(B107&amp;E107&amp;F107,[1]Kredietbeheerders!$A:$E,4,FALSE))</f>
        <v/>
      </c>
      <c r="AC107" s="76" t="str">
        <f>IF(B107="","",VLOOKUP(B107&amp;E107&amp;F107,[1]Kredietbeheerders!$A:$E,5,FALSE))</f>
        <v/>
      </c>
    </row>
    <row r="108" spans="1:29" x14ac:dyDescent="0.25">
      <c r="A108" s="6"/>
      <c r="B108" s="63"/>
      <c r="C108" s="68" t="str">
        <f>IF(D108=1,"GEBLOKKEERD NUMMER",IF(ISERROR(VLOOKUP(B108,[1]Grootboeknummer!$A:$B,2,FALSE)),"",VLOOKUP(B108,[1]Grootboeknummer!$A:$B,2,FALSE)))</f>
        <v/>
      </c>
      <c r="D108" s="68" t="str">
        <f>IF(ISERROR(VLOOKUP(B108,[1]Grootboeknummer!$A:$B,2,FALSE)),"",VLOOKUP(B108,[1]Grootboeknummer!$A:$F,6,FALSE))</f>
        <v/>
      </c>
      <c r="E108" s="63"/>
      <c r="F108" s="80"/>
      <c r="G108" s="68" t="str">
        <f>IF(H108=1,"GEBLOKKEERD NUMMER",IF(E108="","",VLOOKUP(E108&amp;F108,[1]Kostensoort!$A:$F,4,FALSE)))</f>
        <v/>
      </c>
      <c r="H108" s="68" t="str">
        <f>IF(E108="","",VLOOKUP(E108&amp;F108,[1]Kostensoort!$A:$G,7,FALSE))</f>
        <v/>
      </c>
      <c r="I108" s="72" t="str">
        <f>IF(B108="","",IF(VLOOKUP(B108&amp;E108&amp;F108,[1]Kredietbeheerders!$A:$B,2,FALSE)=10,"J","N"))</f>
        <v/>
      </c>
      <c r="J108" s="63"/>
      <c r="K108" s="73"/>
      <c r="L108" s="61"/>
      <c r="M108" s="61"/>
      <c r="N108" s="61"/>
      <c r="O108" s="61"/>
      <c r="P108" s="61"/>
      <c r="Q108" s="64"/>
      <c r="R108" s="64"/>
      <c r="S108" s="64"/>
      <c r="T108" s="64"/>
      <c r="U108" s="64"/>
      <c r="V108" s="63"/>
      <c r="W108" s="68" t="str">
        <f>IF(ISERROR(VLOOKUP(V108,[1]Taken!$A:$B,2,FALSE)),"",VLOOKUP(V108,[1]Taken!$A:$B,2,FALSE))</f>
        <v/>
      </c>
      <c r="X108" s="63"/>
      <c r="Y108" s="68" t="str">
        <f>IF(ISERROR(VLOOKUP(B108,[1]Grootboeknummer!$A:$V,22,FALSE)),"",VLOOKUP(B108,[1]Grootboeknummer!$A:$V,22,FALSE))</f>
        <v/>
      </c>
      <c r="Z108" s="68" t="str">
        <f>IF(ISERROR(VLOOKUP(B108,[1]Grootboeknummer!$A:$W,23,FALSE)),"",VLOOKUP(B108,[1]Grootboeknummer!$A:$W,23,FALSE))</f>
        <v/>
      </c>
      <c r="AA108" s="68" t="str">
        <f>IF(ISERROR(VLOOKUP(B108,[1]Programma!$A:$C,3,FALSE)),"",VLOOKUP(B108,[1]Programma!$A:$C,3,FALSE))</f>
        <v/>
      </c>
      <c r="AB108" s="45" t="str">
        <f>IF(B108="","",VLOOKUP(B108&amp;E108&amp;F108,[1]Kredietbeheerders!$A:$E,4,FALSE))</f>
        <v/>
      </c>
      <c r="AC108" s="76" t="str">
        <f>IF(B108="","",VLOOKUP(B108&amp;E108&amp;F108,[1]Kredietbeheerders!$A:$E,5,FALSE))</f>
        <v/>
      </c>
    </row>
    <row r="109" spans="1:29" x14ac:dyDescent="0.25">
      <c r="A109" s="6"/>
      <c r="B109" s="63"/>
      <c r="C109" s="68" t="str">
        <f>IF(D109=1,"GEBLOKKEERD NUMMER",IF(ISERROR(VLOOKUP(B109,[1]Grootboeknummer!$A:$B,2,FALSE)),"",VLOOKUP(B109,[1]Grootboeknummer!$A:$B,2,FALSE)))</f>
        <v/>
      </c>
      <c r="D109" s="68" t="str">
        <f>IF(ISERROR(VLOOKUP(B109,[1]Grootboeknummer!$A:$B,2,FALSE)),"",VLOOKUP(B109,[1]Grootboeknummer!$A:$F,6,FALSE))</f>
        <v/>
      </c>
      <c r="E109" s="63"/>
      <c r="F109" s="80"/>
      <c r="G109" s="68" t="str">
        <f>IF(H109=1,"GEBLOKKEERD NUMMER",IF(E109="","",VLOOKUP(E109&amp;F109,[1]Kostensoort!$A:$F,4,FALSE)))</f>
        <v/>
      </c>
      <c r="H109" s="68" t="str">
        <f>IF(E109="","",VLOOKUP(E109&amp;F109,[1]Kostensoort!$A:$G,7,FALSE))</f>
        <v/>
      </c>
      <c r="I109" s="72" t="str">
        <f>IF(B109="","",IF(VLOOKUP(B109&amp;E109&amp;F109,[1]Kredietbeheerders!$A:$B,2,FALSE)=10,"J","N"))</f>
        <v/>
      </c>
      <c r="J109" s="63"/>
      <c r="K109" s="73"/>
      <c r="L109" s="61"/>
      <c r="M109" s="61"/>
      <c r="N109" s="61"/>
      <c r="O109" s="61"/>
      <c r="P109" s="61"/>
      <c r="Q109" s="64"/>
      <c r="R109" s="64"/>
      <c r="S109" s="64"/>
      <c r="T109" s="64"/>
      <c r="U109" s="64"/>
      <c r="V109" s="63"/>
      <c r="W109" s="68" t="str">
        <f>IF(ISERROR(VLOOKUP(V109,[1]Taken!$A:$B,2,FALSE)),"",VLOOKUP(V109,[1]Taken!$A:$B,2,FALSE))</f>
        <v/>
      </c>
      <c r="X109" s="63"/>
      <c r="Y109" s="68" t="str">
        <f>IF(ISERROR(VLOOKUP(B109,[1]Grootboeknummer!$A:$V,22,FALSE)),"",VLOOKUP(B109,[1]Grootboeknummer!$A:$V,22,FALSE))</f>
        <v/>
      </c>
      <c r="Z109" s="68" t="str">
        <f>IF(ISERROR(VLOOKUP(B109,[1]Grootboeknummer!$A:$W,23,FALSE)),"",VLOOKUP(B109,[1]Grootboeknummer!$A:$W,23,FALSE))</f>
        <v/>
      </c>
      <c r="AA109" s="68" t="str">
        <f>IF(ISERROR(VLOOKUP(B109,[1]Programma!$A:$C,3,FALSE)),"",VLOOKUP(B109,[1]Programma!$A:$C,3,FALSE))</f>
        <v/>
      </c>
      <c r="AB109" s="45" t="str">
        <f>IF(B109="","",VLOOKUP(B109&amp;E109&amp;F109,[1]Kredietbeheerders!$A:$E,4,FALSE))</f>
        <v/>
      </c>
      <c r="AC109" s="76" t="str">
        <f>IF(B109="","",VLOOKUP(B109&amp;E109&amp;F109,[1]Kredietbeheerders!$A:$E,5,FALSE))</f>
        <v/>
      </c>
    </row>
    <row r="110" spans="1:29" x14ac:dyDescent="0.25">
      <c r="A110" s="6"/>
      <c r="B110" s="63"/>
      <c r="C110" s="68" t="str">
        <f>IF(D110=1,"GEBLOKKEERD NUMMER",IF(ISERROR(VLOOKUP(B110,[1]Grootboeknummer!$A:$B,2,FALSE)),"",VLOOKUP(B110,[1]Grootboeknummer!$A:$B,2,FALSE)))</f>
        <v/>
      </c>
      <c r="D110" s="68" t="str">
        <f>IF(ISERROR(VLOOKUP(B110,[1]Grootboeknummer!$A:$B,2,FALSE)),"",VLOOKUP(B110,[1]Grootboeknummer!$A:$F,6,FALSE))</f>
        <v/>
      </c>
      <c r="E110" s="63"/>
      <c r="F110" s="80"/>
      <c r="G110" s="68" t="str">
        <f>IF(H110=1,"GEBLOKKEERD NUMMER",IF(E110="","",VLOOKUP(E110&amp;F110,[1]Kostensoort!$A:$F,4,FALSE)))</f>
        <v/>
      </c>
      <c r="H110" s="68" t="str">
        <f>IF(E110="","",VLOOKUP(E110&amp;F110,[1]Kostensoort!$A:$G,7,FALSE))</f>
        <v/>
      </c>
      <c r="I110" s="72" t="str">
        <f>IF(B110="","",IF(VLOOKUP(B110&amp;E110&amp;F110,[1]Kredietbeheerders!$A:$B,2,FALSE)=10,"J","N"))</f>
        <v/>
      </c>
      <c r="J110" s="63"/>
      <c r="K110" s="73"/>
      <c r="L110" s="61"/>
      <c r="M110" s="61"/>
      <c r="N110" s="61"/>
      <c r="O110" s="61"/>
      <c r="P110" s="61"/>
      <c r="Q110" s="64"/>
      <c r="R110" s="64"/>
      <c r="S110" s="64"/>
      <c r="T110" s="64"/>
      <c r="U110" s="64"/>
      <c r="V110" s="63"/>
      <c r="W110" s="68" t="str">
        <f>IF(ISERROR(VLOOKUP(V110,[1]Taken!$A:$B,2,FALSE)),"",VLOOKUP(V110,[1]Taken!$A:$B,2,FALSE))</f>
        <v/>
      </c>
      <c r="X110" s="63"/>
      <c r="Y110" s="68" t="str">
        <f>IF(ISERROR(VLOOKUP(B110,[1]Grootboeknummer!$A:$V,22,FALSE)),"",VLOOKUP(B110,[1]Grootboeknummer!$A:$V,22,FALSE))</f>
        <v/>
      </c>
      <c r="Z110" s="68" t="str">
        <f>IF(ISERROR(VLOOKUP(B110,[1]Grootboeknummer!$A:$W,23,FALSE)),"",VLOOKUP(B110,[1]Grootboeknummer!$A:$W,23,FALSE))</f>
        <v/>
      </c>
      <c r="AA110" s="68" t="str">
        <f>IF(ISERROR(VLOOKUP(B110,[1]Programma!$A:$C,3,FALSE)),"",VLOOKUP(B110,[1]Programma!$A:$C,3,FALSE))</f>
        <v/>
      </c>
      <c r="AB110" s="45" t="str">
        <f>IF(B110="","",VLOOKUP(B110&amp;E110&amp;F110,[1]Kredietbeheerders!$A:$E,4,FALSE))</f>
        <v/>
      </c>
      <c r="AC110" s="76" t="str">
        <f>IF(B110="","",VLOOKUP(B110&amp;E110&amp;F110,[1]Kredietbeheerders!$A:$E,5,FALSE))</f>
        <v/>
      </c>
    </row>
    <row r="111" spans="1:29" x14ac:dyDescent="0.25">
      <c r="A111" s="6"/>
      <c r="B111" s="63"/>
      <c r="C111" s="68" t="str">
        <f>IF(D111=1,"GEBLOKKEERD NUMMER",IF(ISERROR(VLOOKUP(B111,[1]Grootboeknummer!$A:$B,2,FALSE)),"",VLOOKUP(B111,[1]Grootboeknummer!$A:$B,2,FALSE)))</f>
        <v/>
      </c>
      <c r="D111" s="68" t="str">
        <f>IF(ISERROR(VLOOKUP(B111,[1]Grootboeknummer!$A:$B,2,FALSE)),"",VLOOKUP(B111,[1]Grootboeknummer!$A:$F,6,FALSE))</f>
        <v/>
      </c>
      <c r="E111" s="63"/>
      <c r="F111" s="80"/>
      <c r="G111" s="68" t="str">
        <f>IF(H111=1,"GEBLOKKEERD NUMMER",IF(E111="","",VLOOKUP(E111&amp;F111,[1]Kostensoort!$A:$F,4,FALSE)))</f>
        <v/>
      </c>
      <c r="H111" s="68" t="str">
        <f>IF(E111="","",VLOOKUP(E111&amp;F111,[1]Kostensoort!$A:$G,7,FALSE))</f>
        <v/>
      </c>
      <c r="I111" s="72" t="str">
        <f>IF(B111="","",IF(VLOOKUP(B111&amp;E111&amp;F111,[1]Kredietbeheerders!$A:$B,2,FALSE)=10,"J","N"))</f>
        <v/>
      </c>
      <c r="J111" s="63"/>
      <c r="K111" s="73"/>
      <c r="L111" s="61"/>
      <c r="M111" s="61"/>
      <c r="N111" s="61"/>
      <c r="O111" s="61"/>
      <c r="P111" s="61"/>
      <c r="Q111" s="64"/>
      <c r="R111" s="64"/>
      <c r="S111" s="64"/>
      <c r="T111" s="64"/>
      <c r="U111" s="64"/>
      <c r="V111" s="63"/>
      <c r="W111" s="68" t="str">
        <f>IF(ISERROR(VLOOKUP(V111,[1]Taken!$A:$B,2,FALSE)),"",VLOOKUP(V111,[1]Taken!$A:$B,2,FALSE))</f>
        <v/>
      </c>
      <c r="X111" s="63"/>
      <c r="Y111" s="68" t="str">
        <f>IF(ISERROR(VLOOKUP(B111,[1]Grootboeknummer!$A:$V,22,FALSE)),"",VLOOKUP(B111,[1]Grootboeknummer!$A:$V,22,FALSE))</f>
        <v/>
      </c>
      <c r="Z111" s="68" t="str">
        <f>IF(ISERROR(VLOOKUP(B111,[1]Grootboeknummer!$A:$W,23,FALSE)),"",VLOOKUP(B111,[1]Grootboeknummer!$A:$W,23,FALSE))</f>
        <v/>
      </c>
      <c r="AA111" s="68" t="str">
        <f>IF(ISERROR(VLOOKUP(B111,[1]Programma!$A:$C,3,FALSE)),"",VLOOKUP(B111,[1]Programma!$A:$C,3,FALSE))</f>
        <v/>
      </c>
      <c r="AB111" s="45" t="str">
        <f>IF(B111="","",VLOOKUP(B111&amp;E111&amp;F111,[1]Kredietbeheerders!$A:$E,4,FALSE))</f>
        <v/>
      </c>
      <c r="AC111" s="76" t="str">
        <f>IF(B111="","",VLOOKUP(B111&amp;E111&amp;F111,[1]Kredietbeheerders!$A:$E,5,FALSE))</f>
        <v/>
      </c>
    </row>
    <row r="112" spans="1:29" x14ac:dyDescent="0.25">
      <c r="A112" s="6"/>
      <c r="B112" s="63"/>
      <c r="C112" s="68" t="str">
        <f>IF(D112=1,"GEBLOKKEERD NUMMER",IF(ISERROR(VLOOKUP(B112,[1]Grootboeknummer!$A:$B,2,FALSE)),"",VLOOKUP(B112,[1]Grootboeknummer!$A:$B,2,FALSE)))</f>
        <v/>
      </c>
      <c r="D112" s="68" t="str">
        <f>IF(ISERROR(VLOOKUP(B112,[1]Grootboeknummer!$A:$B,2,FALSE)),"",VLOOKUP(B112,[1]Grootboeknummer!$A:$F,6,FALSE))</f>
        <v/>
      </c>
      <c r="E112" s="63"/>
      <c r="F112" s="80"/>
      <c r="G112" s="68" t="str">
        <f>IF(H112=1,"GEBLOKKEERD NUMMER",IF(E112="","",VLOOKUP(E112&amp;F112,[1]Kostensoort!$A:$F,4,FALSE)))</f>
        <v/>
      </c>
      <c r="H112" s="68" t="str">
        <f>IF(E112="","",VLOOKUP(E112&amp;F112,[1]Kostensoort!$A:$G,7,FALSE))</f>
        <v/>
      </c>
      <c r="I112" s="72" t="str">
        <f>IF(B112="","",IF(VLOOKUP(B112&amp;E112&amp;F112,[1]Kredietbeheerders!$A:$B,2,FALSE)=10,"J","N"))</f>
        <v/>
      </c>
      <c r="J112" s="63"/>
      <c r="K112" s="73"/>
      <c r="L112" s="61"/>
      <c r="M112" s="61"/>
      <c r="N112" s="61"/>
      <c r="O112" s="61"/>
      <c r="P112" s="61"/>
      <c r="Q112" s="64"/>
      <c r="R112" s="64"/>
      <c r="S112" s="64"/>
      <c r="T112" s="64"/>
      <c r="U112" s="64"/>
      <c r="V112" s="63"/>
      <c r="W112" s="68" t="str">
        <f>IF(ISERROR(VLOOKUP(V112,[1]Taken!$A:$B,2,FALSE)),"",VLOOKUP(V112,[1]Taken!$A:$B,2,FALSE))</f>
        <v/>
      </c>
      <c r="X112" s="63"/>
      <c r="Y112" s="68" t="str">
        <f>IF(ISERROR(VLOOKUP(B112,[1]Grootboeknummer!$A:$V,22,FALSE)),"",VLOOKUP(B112,[1]Grootboeknummer!$A:$V,22,FALSE))</f>
        <v/>
      </c>
      <c r="Z112" s="68" t="str">
        <f>IF(ISERROR(VLOOKUP(B112,[1]Grootboeknummer!$A:$W,23,FALSE)),"",VLOOKUP(B112,[1]Grootboeknummer!$A:$W,23,FALSE))</f>
        <v/>
      </c>
      <c r="AA112" s="68" t="str">
        <f>IF(ISERROR(VLOOKUP(B112,[1]Programma!$A:$C,3,FALSE)),"",VLOOKUP(B112,[1]Programma!$A:$C,3,FALSE))</f>
        <v/>
      </c>
      <c r="AB112" s="45" t="str">
        <f>IF(B112="","",VLOOKUP(B112&amp;E112&amp;F112,[1]Kredietbeheerders!$A:$E,4,FALSE))</f>
        <v/>
      </c>
      <c r="AC112" s="76" t="str">
        <f>IF(B112="","",VLOOKUP(B112&amp;E112&amp;F112,[1]Kredietbeheerders!$A:$E,5,FALSE))</f>
        <v/>
      </c>
    </row>
    <row r="113" spans="1:29" x14ac:dyDescent="0.25">
      <c r="A113" s="6"/>
      <c r="B113" s="63"/>
      <c r="C113" s="68" t="str">
        <f>IF(D113=1,"GEBLOKKEERD NUMMER",IF(ISERROR(VLOOKUP(B113,[1]Grootboeknummer!$A:$B,2,FALSE)),"",VLOOKUP(B113,[1]Grootboeknummer!$A:$B,2,FALSE)))</f>
        <v/>
      </c>
      <c r="D113" s="68" t="str">
        <f>IF(ISERROR(VLOOKUP(B113,[1]Grootboeknummer!$A:$B,2,FALSE)),"",VLOOKUP(B113,[1]Grootboeknummer!$A:$F,6,FALSE))</f>
        <v/>
      </c>
      <c r="E113" s="63"/>
      <c r="F113" s="80"/>
      <c r="G113" s="68" t="str">
        <f>IF(H113=1,"GEBLOKKEERD NUMMER",IF(E113="","",VLOOKUP(E113&amp;F113,[1]Kostensoort!$A:$F,4,FALSE)))</f>
        <v/>
      </c>
      <c r="H113" s="68" t="str">
        <f>IF(E113="","",VLOOKUP(E113&amp;F113,[1]Kostensoort!$A:$G,7,FALSE))</f>
        <v/>
      </c>
      <c r="I113" s="72" t="str">
        <f>IF(B113="","",IF(VLOOKUP(B113&amp;E113&amp;F113,[1]Kredietbeheerders!$A:$B,2,FALSE)=10,"J","N"))</f>
        <v/>
      </c>
      <c r="J113" s="63"/>
      <c r="K113" s="73"/>
      <c r="L113" s="61"/>
      <c r="M113" s="61"/>
      <c r="N113" s="61"/>
      <c r="O113" s="61"/>
      <c r="P113" s="61"/>
      <c r="Q113" s="64"/>
      <c r="R113" s="64"/>
      <c r="S113" s="64"/>
      <c r="T113" s="64"/>
      <c r="U113" s="64"/>
      <c r="V113" s="63"/>
      <c r="W113" s="68" t="str">
        <f>IF(ISERROR(VLOOKUP(V113,[1]Taken!$A:$B,2,FALSE)),"",VLOOKUP(V113,[1]Taken!$A:$B,2,FALSE))</f>
        <v/>
      </c>
      <c r="X113" s="63"/>
      <c r="Y113" s="68" t="str">
        <f>IF(ISERROR(VLOOKUP(B113,[1]Grootboeknummer!$A:$V,22,FALSE)),"",VLOOKUP(B113,[1]Grootboeknummer!$A:$V,22,FALSE))</f>
        <v/>
      </c>
      <c r="Z113" s="68" t="str">
        <f>IF(ISERROR(VLOOKUP(B113,[1]Grootboeknummer!$A:$W,23,FALSE)),"",VLOOKUP(B113,[1]Grootboeknummer!$A:$W,23,FALSE))</f>
        <v/>
      </c>
      <c r="AA113" s="68" t="str">
        <f>IF(ISERROR(VLOOKUP(B113,[1]Programma!$A:$C,3,FALSE)),"",VLOOKUP(B113,[1]Programma!$A:$C,3,FALSE))</f>
        <v/>
      </c>
      <c r="AB113" s="45" t="str">
        <f>IF(B113="","",VLOOKUP(B113&amp;E113&amp;F113,[1]Kredietbeheerders!$A:$E,4,FALSE))</f>
        <v/>
      </c>
      <c r="AC113" s="76" t="str">
        <f>IF(B113="","",VLOOKUP(B113&amp;E113&amp;F113,[1]Kredietbeheerders!$A:$E,5,FALSE))</f>
        <v/>
      </c>
    </row>
    <row r="114" spans="1:29" x14ac:dyDescent="0.25">
      <c r="A114" s="6"/>
      <c r="B114" s="63"/>
      <c r="C114" s="68" t="str">
        <f>IF(D114=1,"GEBLOKKEERD NUMMER",IF(ISERROR(VLOOKUP(B114,[1]Grootboeknummer!$A:$B,2,FALSE)),"",VLOOKUP(B114,[1]Grootboeknummer!$A:$B,2,FALSE)))</f>
        <v/>
      </c>
      <c r="D114" s="68" t="str">
        <f>IF(ISERROR(VLOOKUP(B114,[1]Grootboeknummer!$A:$B,2,FALSE)),"",VLOOKUP(B114,[1]Grootboeknummer!$A:$F,6,FALSE))</f>
        <v/>
      </c>
      <c r="E114" s="63"/>
      <c r="F114" s="80"/>
      <c r="G114" s="68" t="str">
        <f>IF(H114=1,"GEBLOKKEERD NUMMER",IF(E114="","",VLOOKUP(E114&amp;F114,[1]Kostensoort!$A:$F,4,FALSE)))</f>
        <v/>
      </c>
      <c r="H114" s="68" t="str">
        <f>IF(E114="","",VLOOKUP(E114&amp;F114,[1]Kostensoort!$A:$G,7,FALSE))</f>
        <v/>
      </c>
      <c r="I114" s="72" t="str">
        <f>IF(B114="","",IF(VLOOKUP(B114&amp;E114&amp;F114,[1]Kredietbeheerders!$A:$B,2,FALSE)=10,"J","N"))</f>
        <v/>
      </c>
      <c r="J114" s="63"/>
      <c r="K114" s="73"/>
      <c r="L114" s="61"/>
      <c r="M114" s="61"/>
      <c r="N114" s="61"/>
      <c r="O114" s="61"/>
      <c r="P114" s="61"/>
      <c r="Q114" s="64"/>
      <c r="R114" s="64"/>
      <c r="S114" s="64"/>
      <c r="T114" s="64"/>
      <c r="U114" s="64"/>
      <c r="V114" s="63"/>
      <c r="W114" s="68" t="str">
        <f>IF(ISERROR(VLOOKUP(V114,[1]Taken!$A:$B,2,FALSE)),"",VLOOKUP(V114,[1]Taken!$A:$B,2,FALSE))</f>
        <v/>
      </c>
      <c r="X114" s="63"/>
      <c r="Y114" s="68" t="str">
        <f>IF(ISERROR(VLOOKUP(B114,[1]Grootboeknummer!$A:$V,22,FALSE)),"",VLOOKUP(B114,[1]Grootboeknummer!$A:$V,22,FALSE))</f>
        <v/>
      </c>
      <c r="Z114" s="68" t="str">
        <f>IF(ISERROR(VLOOKUP(B114,[1]Grootboeknummer!$A:$W,23,FALSE)),"",VLOOKUP(B114,[1]Grootboeknummer!$A:$W,23,FALSE))</f>
        <v/>
      </c>
      <c r="AA114" s="68" t="str">
        <f>IF(ISERROR(VLOOKUP(B114,[1]Programma!$A:$C,3,FALSE)),"",VLOOKUP(B114,[1]Programma!$A:$C,3,FALSE))</f>
        <v/>
      </c>
      <c r="AB114" s="45" t="str">
        <f>IF(B114="","",VLOOKUP(B114&amp;E114&amp;F114,[1]Kredietbeheerders!$A:$E,4,FALSE))</f>
        <v/>
      </c>
      <c r="AC114" s="76" t="str">
        <f>IF(B114="","",VLOOKUP(B114&amp;E114&amp;F114,[1]Kredietbeheerders!$A:$E,5,FALSE))</f>
        <v/>
      </c>
    </row>
    <row r="115" spans="1:29" x14ac:dyDescent="0.25">
      <c r="A115" s="6"/>
      <c r="B115" s="63"/>
      <c r="C115" s="68" t="str">
        <f>IF(D115=1,"GEBLOKKEERD NUMMER",IF(ISERROR(VLOOKUP(B115,[1]Grootboeknummer!$A:$B,2,FALSE)),"",VLOOKUP(B115,[1]Grootboeknummer!$A:$B,2,FALSE)))</f>
        <v/>
      </c>
      <c r="D115" s="68" t="str">
        <f>IF(ISERROR(VLOOKUP(B115,[1]Grootboeknummer!$A:$B,2,FALSE)),"",VLOOKUP(B115,[1]Grootboeknummer!$A:$F,6,FALSE))</f>
        <v/>
      </c>
      <c r="E115" s="63"/>
      <c r="F115" s="80"/>
      <c r="G115" s="68" t="str">
        <f>IF(H115=1,"GEBLOKKEERD NUMMER",IF(E115="","",VLOOKUP(E115&amp;F115,[1]Kostensoort!$A:$F,4,FALSE)))</f>
        <v/>
      </c>
      <c r="H115" s="68" t="str">
        <f>IF(E115="","",VLOOKUP(E115&amp;F115,[1]Kostensoort!$A:$G,7,FALSE))</f>
        <v/>
      </c>
      <c r="I115" s="72" t="str">
        <f>IF(B115="","",IF(VLOOKUP(B115&amp;E115&amp;F115,[1]Kredietbeheerders!$A:$B,2,FALSE)=10,"J","N"))</f>
        <v/>
      </c>
      <c r="J115" s="63"/>
      <c r="K115" s="73"/>
      <c r="L115" s="61"/>
      <c r="M115" s="61"/>
      <c r="N115" s="61"/>
      <c r="O115" s="61"/>
      <c r="P115" s="61"/>
      <c r="Q115" s="64"/>
      <c r="R115" s="64"/>
      <c r="S115" s="64"/>
      <c r="T115" s="64"/>
      <c r="U115" s="64"/>
      <c r="V115" s="63"/>
      <c r="W115" s="68" t="str">
        <f>IF(ISERROR(VLOOKUP(V115,[1]Taken!$A:$B,2,FALSE)),"",VLOOKUP(V115,[1]Taken!$A:$B,2,FALSE))</f>
        <v/>
      </c>
      <c r="X115" s="63"/>
      <c r="Y115" s="68" t="str">
        <f>IF(ISERROR(VLOOKUP(B115,[1]Grootboeknummer!$A:$V,22,FALSE)),"",VLOOKUP(B115,[1]Grootboeknummer!$A:$V,22,FALSE))</f>
        <v/>
      </c>
      <c r="Z115" s="68" t="str">
        <f>IF(ISERROR(VLOOKUP(B115,[1]Grootboeknummer!$A:$W,23,FALSE)),"",VLOOKUP(B115,[1]Grootboeknummer!$A:$W,23,FALSE))</f>
        <v/>
      </c>
      <c r="AA115" s="68" t="str">
        <f>IF(ISERROR(VLOOKUP(B115,[1]Programma!$A:$C,3,FALSE)),"",VLOOKUP(B115,[1]Programma!$A:$C,3,FALSE))</f>
        <v/>
      </c>
      <c r="AB115" s="45" t="str">
        <f>IF(B115="","",VLOOKUP(B115&amp;E115&amp;F115,[1]Kredietbeheerders!$A:$E,4,FALSE))</f>
        <v/>
      </c>
      <c r="AC115" s="76" t="str">
        <f>IF(B115="","",VLOOKUP(B115&amp;E115&amp;F115,[1]Kredietbeheerders!$A:$E,5,FALSE))</f>
        <v/>
      </c>
    </row>
    <row r="116" spans="1:29" x14ac:dyDescent="0.25">
      <c r="A116" s="6"/>
      <c r="B116" s="63"/>
      <c r="C116" s="68" t="str">
        <f>IF(D116=1,"GEBLOKKEERD NUMMER",IF(ISERROR(VLOOKUP(B116,[1]Grootboeknummer!$A:$B,2,FALSE)),"",VLOOKUP(B116,[1]Grootboeknummer!$A:$B,2,FALSE)))</f>
        <v/>
      </c>
      <c r="D116" s="68" t="str">
        <f>IF(ISERROR(VLOOKUP(B116,[1]Grootboeknummer!$A:$B,2,FALSE)),"",VLOOKUP(B116,[1]Grootboeknummer!$A:$F,6,FALSE))</f>
        <v/>
      </c>
      <c r="E116" s="63"/>
      <c r="F116" s="80"/>
      <c r="G116" s="68" t="str">
        <f>IF(H116=1,"GEBLOKKEERD NUMMER",IF(E116="","",VLOOKUP(E116&amp;F116,[1]Kostensoort!$A:$F,4,FALSE)))</f>
        <v/>
      </c>
      <c r="H116" s="68" t="str">
        <f>IF(E116="","",VLOOKUP(E116&amp;F116,[1]Kostensoort!$A:$G,7,FALSE))</f>
        <v/>
      </c>
      <c r="I116" s="72" t="str">
        <f>IF(B116="","",IF(VLOOKUP(B116&amp;E116&amp;F116,[1]Kredietbeheerders!$A:$B,2,FALSE)=10,"J","N"))</f>
        <v/>
      </c>
      <c r="J116" s="63"/>
      <c r="K116" s="73"/>
      <c r="L116" s="61"/>
      <c r="M116" s="61"/>
      <c r="N116" s="61"/>
      <c r="O116" s="61"/>
      <c r="P116" s="61"/>
      <c r="Q116" s="64"/>
      <c r="R116" s="64"/>
      <c r="S116" s="64"/>
      <c r="T116" s="64"/>
      <c r="U116" s="64"/>
      <c r="V116" s="63"/>
      <c r="W116" s="68" t="str">
        <f>IF(ISERROR(VLOOKUP(V116,[1]Taken!$A:$B,2,FALSE)),"",VLOOKUP(V116,[1]Taken!$A:$B,2,FALSE))</f>
        <v/>
      </c>
      <c r="X116" s="63"/>
      <c r="Y116" s="68" t="str">
        <f>IF(ISERROR(VLOOKUP(B116,[1]Grootboeknummer!$A:$V,22,FALSE)),"",VLOOKUP(B116,[1]Grootboeknummer!$A:$V,22,FALSE))</f>
        <v/>
      </c>
      <c r="Z116" s="68" t="str">
        <f>IF(ISERROR(VLOOKUP(B116,[1]Grootboeknummer!$A:$W,23,FALSE)),"",VLOOKUP(B116,[1]Grootboeknummer!$A:$W,23,FALSE))</f>
        <v/>
      </c>
      <c r="AA116" s="68" t="str">
        <f>IF(ISERROR(VLOOKUP(B116,[1]Programma!$A:$C,3,FALSE)),"",VLOOKUP(B116,[1]Programma!$A:$C,3,FALSE))</f>
        <v/>
      </c>
      <c r="AB116" s="45" t="str">
        <f>IF(B116="","",VLOOKUP(B116&amp;E116&amp;F116,[1]Kredietbeheerders!$A:$E,4,FALSE))</f>
        <v/>
      </c>
      <c r="AC116" s="76" t="str">
        <f>IF(B116="","",VLOOKUP(B116&amp;E116&amp;F116,[1]Kredietbeheerders!$A:$E,5,FALSE))</f>
        <v/>
      </c>
    </row>
    <row r="117" spans="1:29" x14ac:dyDescent="0.25">
      <c r="A117" s="6"/>
      <c r="B117" s="63"/>
      <c r="C117" s="68" t="str">
        <f>IF(D117=1,"GEBLOKKEERD NUMMER",IF(ISERROR(VLOOKUP(B117,[1]Grootboeknummer!$A:$B,2,FALSE)),"",VLOOKUP(B117,[1]Grootboeknummer!$A:$B,2,FALSE)))</f>
        <v/>
      </c>
      <c r="D117" s="68" t="str">
        <f>IF(ISERROR(VLOOKUP(B117,[1]Grootboeknummer!$A:$B,2,FALSE)),"",VLOOKUP(B117,[1]Grootboeknummer!$A:$F,6,FALSE))</f>
        <v/>
      </c>
      <c r="E117" s="63"/>
      <c r="F117" s="80"/>
      <c r="G117" s="68" t="str">
        <f>IF(H117=1,"GEBLOKKEERD NUMMER",IF(E117="","",VLOOKUP(E117&amp;F117,[1]Kostensoort!$A:$F,4,FALSE)))</f>
        <v/>
      </c>
      <c r="H117" s="68" t="str">
        <f>IF(E117="","",VLOOKUP(E117&amp;F117,[1]Kostensoort!$A:$G,7,FALSE))</f>
        <v/>
      </c>
      <c r="I117" s="72" t="str">
        <f>IF(B117="","",IF(VLOOKUP(B117&amp;E117&amp;F117,[1]Kredietbeheerders!$A:$B,2,FALSE)=10,"J","N"))</f>
        <v/>
      </c>
      <c r="J117" s="63"/>
      <c r="K117" s="73"/>
      <c r="L117" s="61"/>
      <c r="M117" s="61"/>
      <c r="N117" s="61"/>
      <c r="O117" s="61"/>
      <c r="P117" s="61"/>
      <c r="Q117" s="64"/>
      <c r="R117" s="64"/>
      <c r="S117" s="64"/>
      <c r="T117" s="64"/>
      <c r="U117" s="64"/>
      <c r="V117" s="63"/>
      <c r="W117" s="68" t="str">
        <f>IF(ISERROR(VLOOKUP(V117,[1]Taken!$A:$B,2,FALSE)),"",VLOOKUP(V117,[1]Taken!$A:$B,2,FALSE))</f>
        <v/>
      </c>
      <c r="X117" s="63"/>
      <c r="Y117" s="68" t="str">
        <f>IF(ISERROR(VLOOKUP(B117,[1]Grootboeknummer!$A:$V,22,FALSE)),"",VLOOKUP(B117,[1]Grootboeknummer!$A:$V,22,FALSE))</f>
        <v/>
      </c>
      <c r="Z117" s="68" t="str">
        <f>IF(ISERROR(VLOOKUP(B117,[1]Grootboeknummer!$A:$W,23,FALSE)),"",VLOOKUP(B117,[1]Grootboeknummer!$A:$W,23,FALSE))</f>
        <v/>
      </c>
      <c r="AA117" s="68" t="str">
        <f>IF(ISERROR(VLOOKUP(B117,[1]Programma!$A:$C,3,FALSE)),"",VLOOKUP(B117,[1]Programma!$A:$C,3,FALSE))</f>
        <v/>
      </c>
      <c r="AB117" s="45" t="str">
        <f>IF(B117="","",VLOOKUP(B117&amp;E117&amp;F117,[1]Kredietbeheerders!$A:$E,4,FALSE))</f>
        <v/>
      </c>
      <c r="AC117" s="76" t="str">
        <f>IF(B117="","",VLOOKUP(B117&amp;E117&amp;F117,[1]Kredietbeheerders!$A:$E,5,FALSE))</f>
        <v/>
      </c>
    </row>
    <row r="118" spans="1:29" x14ac:dyDescent="0.25">
      <c r="A118" s="6"/>
      <c r="B118" s="63"/>
      <c r="C118" s="68" t="str">
        <f>IF(D118=1,"GEBLOKKEERD NUMMER",IF(ISERROR(VLOOKUP(B118,[1]Grootboeknummer!$A:$B,2,FALSE)),"",VLOOKUP(B118,[1]Grootboeknummer!$A:$B,2,FALSE)))</f>
        <v/>
      </c>
      <c r="D118" s="68" t="str">
        <f>IF(ISERROR(VLOOKUP(B118,[1]Grootboeknummer!$A:$B,2,FALSE)),"",VLOOKUP(B118,[1]Grootboeknummer!$A:$F,6,FALSE))</f>
        <v/>
      </c>
      <c r="E118" s="63"/>
      <c r="F118" s="80"/>
      <c r="G118" s="68" t="str">
        <f>IF(H118=1,"GEBLOKKEERD NUMMER",IF(E118="","",VLOOKUP(E118&amp;F118,[1]Kostensoort!$A:$F,4,FALSE)))</f>
        <v/>
      </c>
      <c r="H118" s="68" t="str">
        <f>IF(E118="","",VLOOKUP(E118&amp;F118,[1]Kostensoort!$A:$G,7,FALSE))</f>
        <v/>
      </c>
      <c r="I118" s="72" t="str">
        <f>IF(B118="","",IF(VLOOKUP(B118&amp;E118&amp;F118,[1]Kredietbeheerders!$A:$B,2,FALSE)=10,"J","N"))</f>
        <v/>
      </c>
      <c r="J118" s="63"/>
      <c r="K118" s="73"/>
      <c r="L118" s="61"/>
      <c r="M118" s="61"/>
      <c r="N118" s="61"/>
      <c r="O118" s="61"/>
      <c r="P118" s="61"/>
      <c r="Q118" s="64"/>
      <c r="R118" s="64"/>
      <c r="S118" s="64"/>
      <c r="T118" s="64"/>
      <c r="U118" s="64"/>
      <c r="V118" s="63"/>
      <c r="W118" s="68" t="str">
        <f>IF(ISERROR(VLOOKUP(V118,[1]Taken!$A:$B,2,FALSE)),"",VLOOKUP(V118,[1]Taken!$A:$B,2,FALSE))</f>
        <v/>
      </c>
      <c r="X118" s="63"/>
      <c r="Y118" s="68" t="str">
        <f>IF(ISERROR(VLOOKUP(B118,[1]Grootboeknummer!$A:$V,22,FALSE)),"",VLOOKUP(B118,[1]Grootboeknummer!$A:$V,22,FALSE))</f>
        <v/>
      </c>
      <c r="Z118" s="68" t="str">
        <f>IF(ISERROR(VLOOKUP(B118,[1]Grootboeknummer!$A:$W,23,FALSE)),"",VLOOKUP(B118,[1]Grootboeknummer!$A:$W,23,FALSE))</f>
        <v/>
      </c>
      <c r="AA118" s="68" t="str">
        <f>IF(ISERROR(VLOOKUP(B118,[1]Programma!$A:$C,3,FALSE)),"",VLOOKUP(B118,[1]Programma!$A:$C,3,FALSE))</f>
        <v/>
      </c>
      <c r="AB118" s="45" t="str">
        <f>IF(B118="","",VLOOKUP(B118&amp;E118&amp;F118,[1]Kredietbeheerders!$A:$E,4,FALSE))</f>
        <v/>
      </c>
      <c r="AC118" s="76" t="str">
        <f>IF(B118="","",VLOOKUP(B118&amp;E118&amp;F118,[1]Kredietbeheerders!$A:$E,5,FALSE))</f>
        <v/>
      </c>
    </row>
    <row r="119" spans="1:29" x14ac:dyDescent="0.25">
      <c r="A119" s="6"/>
      <c r="B119" s="63"/>
      <c r="C119" s="68" t="str">
        <f>IF(D119=1,"GEBLOKKEERD NUMMER",IF(ISERROR(VLOOKUP(B119,[1]Grootboeknummer!$A:$B,2,FALSE)),"",VLOOKUP(B119,[1]Grootboeknummer!$A:$B,2,FALSE)))</f>
        <v/>
      </c>
      <c r="D119" s="68" t="str">
        <f>IF(ISERROR(VLOOKUP(B119,[1]Grootboeknummer!$A:$B,2,FALSE)),"",VLOOKUP(B119,[1]Grootboeknummer!$A:$F,6,FALSE))</f>
        <v/>
      </c>
      <c r="E119" s="63"/>
      <c r="F119" s="80"/>
      <c r="G119" s="68" t="str">
        <f>IF(H119=1,"GEBLOKKEERD NUMMER",IF(E119="","",VLOOKUP(E119&amp;F119,[1]Kostensoort!$A:$F,4,FALSE)))</f>
        <v/>
      </c>
      <c r="H119" s="68" t="str">
        <f>IF(E119="","",VLOOKUP(E119&amp;F119,[1]Kostensoort!$A:$G,7,FALSE))</f>
        <v/>
      </c>
      <c r="I119" s="72" t="str">
        <f>IF(B119="","",IF(VLOOKUP(B119&amp;E119&amp;F119,[1]Kredietbeheerders!$A:$B,2,FALSE)=10,"J","N"))</f>
        <v/>
      </c>
      <c r="J119" s="63"/>
      <c r="K119" s="73"/>
      <c r="L119" s="61"/>
      <c r="M119" s="61"/>
      <c r="N119" s="61"/>
      <c r="O119" s="61"/>
      <c r="P119" s="61"/>
      <c r="Q119" s="64"/>
      <c r="R119" s="64"/>
      <c r="S119" s="64"/>
      <c r="T119" s="64"/>
      <c r="U119" s="64"/>
      <c r="V119" s="63"/>
      <c r="W119" s="68" t="str">
        <f>IF(ISERROR(VLOOKUP(V119,[1]Taken!$A:$B,2,FALSE)),"",VLOOKUP(V119,[1]Taken!$A:$B,2,FALSE))</f>
        <v/>
      </c>
      <c r="X119" s="63"/>
      <c r="Y119" s="68" t="str">
        <f>IF(ISERROR(VLOOKUP(B119,[1]Grootboeknummer!$A:$V,22,FALSE)),"",VLOOKUP(B119,[1]Grootboeknummer!$A:$V,22,FALSE))</f>
        <v/>
      </c>
      <c r="Z119" s="68" t="str">
        <f>IF(ISERROR(VLOOKUP(B119,[1]Grootboeknummer!$A:$W,23,FALSE)),"",VLOOKUP(B119,[1]Grootboeknummer!$A:$W,23,FALSE))</f>
        <v/>
      </c>
      <c r="AA119" s="68" t="str">
        <f>IF(ISERROR(VLOOKUP(B119,[1]Programma!$A:$C,3,FALSE)),"",VLOOKUP(B119,[1]Programma!$A:$C,3,FALSE))</f>
        <v/>
      </c>
      <c r="AB119" s="45" t="str">
        <f>IF(B119="","",VLOOKUP(B119&amp;E119&amp;F119,[1]Kredietbeheerders!$A:$E,4,FALSE))</f>
        <v/>
      </c>
      <c r="AC119" s="76" t="str">
        <f>IF(B119="","",VLOOKUP(B119&amp;E119&amp;F119,[1]Kredietbeheerders!$A:$E,5,FALSE))</f>
        <v/>
      </c>
    </row>
    <row r="120" spans="1:29" x14ac:dyDescent="0.25">
      <c r="A120" s="6"/>
      <c r="B120" s="63"/>
      <c r="C120" s="68" t="str">
        <f>IF(D120=1,"GEBLOKKEERD NUMMER",IF(ISERROR(VLOOKUP(B120,[1]Grootboeknummer!$A:$B,2,FALSE)),"",VLOOKUP(B120,[1]Grootboeknummer!$A:$B,2,FALSE)))</f>
        <v/>
      </c>
      <c r="D120" s="68" t="str">
        <f>IF(ISERROR(VLOOKUP(B120,[1]Grootboeknummer!$A:$B,2,FALSE)),"",VLOOKUP(B120,[1]Grootboeknummer!$A:$F,6,FALSE))</f>
        <v/>
      </c>
      <c r="E120" s="63"/>
      <c r="F120" s="80"/>
      <c r="G120" s="68" t="str">
        <f>IF(H120=1,"GEBLOKKEERD NUMMER",IF(E120="","",VLOOKUP(E120&amp;F120,[1]Kostensoort!$A:$F,4,FALSE)))</f>
        <v/>
      </c>
      <c r="H120" s="68" t="str">
        <f>IF(E120="","",VLOOKUP(E120&amp;F120,[1]Kostensoort!$A:$G,7,FALSE))</f>
        <v/>
      </c>
      <c r="I120" s="72" t="str">
        <f>IF(B120="","",IF(VLOOKUP(B120&amp;E120&amp;F120,[1]Kredietbeheerders!$A:$B,2,FALSE)=10,"J","N"))</f>
        <v/>
      </c>
      <c r="J120" s="63"/>
      <c r="K120" s="73"/>
      <c r="L120" s="61"/>
      <c r="M120" s="61"/>
      <c r="N120" s="61"/>
      <c r="O120" s="61"/>
      <c r="P120" s="61"/>
      <c r="Q120" s="64"/>
      <c r="R120" s="64"/>
      <c r="S120" s="64"/>
      <c r="T120" s="64"/>
      <c r="U120" s="64"/>
      <c r="V120" s="63"/>
      <c r="W120" s="68" t="str">
        <f>IF(ISERROR(VLOOKUP(V120,[1]Taken!$A:$B,2,FALSE)),"",VLOOKUP(V120,[1]Taken!$A:$B,2,FALSE))</f>
        <v/>
      </c>
      <c r="X120" s="63"/>
      <c r="Y120" s="68" t="str">
        <f>IF(ISERROR(VLOOKUP(B120,[1]Grootboeknummer!$A:$V,22,FALSE)),"",VLOOKUP(B120,[1]Grootboeknummer!$A:$V,22,FALSE))</f>
        <v/>
      </c>
      <c r="Z120" s="68" t="str">
        <f>IF(ISERROR(VLOOKUP(B120,[1]Grootboeknummer!$A:$W,23,FALSE)),"",VLOOKUP(B120,[1]Grootboeknummer!$A:$W,23,FALSE))</f>
        <v/>
      </c>
      <c r="AA120" s="68" t="str">
        <f>IF(ISERROR(VLOOKUP(B120,[1]Programma!$A:$C,3,FALSE)),"",VLOOKUP(B120,[1]Programma!$A:$C,3,FALSE))</f>
        <v/>
      </c>
      <c r="AB120" s="45" t="str">
        <f>IF(B120="","",VLOOKUP(B120&amp;E120&amp;F120,[1]Kredietbeheerders!$A:$E,4,FALSE))</f>
        <v/>
      </c>
      <c r="AC120" s="76" t="str">
        <f>IF(B120="","",VLOOKUP(B120&amp;E120&amp;F120,[1]Kredietbeheerders!$A:$E,5,FALSE))</f>
        <v/>
      </c>
    </row>
    <row r="121" spans="1:29" x14ac:dyDescent="0.25">
      <c r="A121" s="6"/>
      <c r="B121" s="63"/>
      <c r="C121" s="68" t="str">
        <f>IF(D121=1,"GEBLOKKEERD NUMMER",IF(ISERROR(VLOOKUP(B121,[1]Grootboeknummer!$A:$B,2,FALSE)),"",VLOOKUP(B121,[1]Grootboeknummer!$A:$B,2,FALSE)))</f>
        <v/>
      </c>
      <c r="D121" s="68" t="str">
        <f>IF(ISERROR(VLOOKUP(B121,[1]Grootboeknummer!$A:$B,2,FALSE)),"",VLOOKUP(B121,[1]Grootboeknummer!$A:$F,6,FALSE))</f>
        <v/>
      </c>
      <c r="E121" s="63"/>
      <c r="F121" s="80"/>
      <c r="G121" s="68" t="str">
        <f>IF(H121=1,"GEBLOKKEERD NUMMER",IF(E121="","",VLOOKUP(E121&amp;F121,[1]Kostensoort!$A:$F,4,FALSE)))</f>
        <v/>
      </c>
      <c r="H121" s="68" t="str">
        <f>IF(E121="","",VLOOKUP(E121&amp;F121,[1]Kostensoort!$A:$G,7,FALSE))</f>
        <v/>
      </c>
      <c r="I121" s="72" t="str">
        <f>IF(B121="","",IF(VLOOKUP(B121&amp;E121&amp;F121,[1]Kredietbeheerders!$A:$B,2,FALSE)=10,"J","N"))</f>
        <v/>
      </c>
      <c r="J121" s="63"/>
      <c r="K121" s="73"/>
      <c r="L121" s="61"/>
      <c r="M121" s="61"/>
      <c r="N121" s="61"/>
      <c r="O121" s="61"/>
      <c r="P121" s="61"/>
      <c r="Q121" s="64"/>
      <c r="R121" s="64"/>
      <c r="S121" s="64"/>
      <c r="T121" s="64"/>
      <c r="U121" s="64"/>
      <c r="V121" s="63"/>
      <c r="W121" s="68" t="str">
        <f>IF(ISERROR(VLOOKUP(V121,[1]Taken!$A:$B,2,FALSE)),"",VLOOKUP(V121,[1]Taken!$A:$B,2,FALSE))</f>
        <v/>
      </c>
      <c r="X121" s="63"/>
      <c r="Y121" s="68" t="str">
        <f>IF(ISERROR(VLOOKUP(B121,[1]Grootboeknummer!$A:$V,22,FALSE)),"",VLOOKUP(B121,[1]Grootboeknummer!$A:$V,22,FALSE))</f>
        <v/>
      </c>
      <c r="Z121" s="68" t="str">
        <f>IF(ISERROR(VLOOKUP(B121,[1]Grootboeknummer!$A:$W,23,FALSE)),"",VLOOKUP(B121,[1]Grootboeknummer!$A:$W,23,FALSE))</f>
        <v/>
      </c>
      <c r="AA121" s="68" t="str">
        <f>IF(ISERROR(VLOOKUP(B121,[1]Programma!$A:$C,3,FALSE)),"",VLOOKUP(B121,[1]Programma!$A:$C,3,FALSE))</f>
        <v/>
      </c>
      <c r="AB121" s="45" t="str">
        <f>IF(B121="","",VLOOKUP(B121&amp;E121&amp;F121,[1]Kredietbeheerders!$A:$E,4,FALSE))</f>
        <v/>
      </c>
      <c r="AC121" s="76" t="str">
        <f>IF(B121="","",VLOOKUP(B121&amp;E121&amp;F121,[1]Kredietbeheerders!$A:$E,5,FALSE))</f>
        <v/>
      </c>
    </row>
    <row r="122" spans="1:29" x14ac:dyDescent="0.25">
      <c r="A122" s="6"/>
      <c r="B122" s="63"/>
      <c r="C122" s="68" t="str">
        <f>IF(D122=1,"GEBLOKKEERD NUMMER",IF(ISERROR(VLOOKUP(B122,[1]Grootboeknummer!$A:$B,2,FALSE)),"",VLOOKUP(B122,[1]Grootboeknummer!$A:$B,2,FALSE)))</f>
        <v/>
      </c>
      <c r="D122" s="68" t="str">
        <f>IF(ISERROR(VLOOKUP(B122,[1]Grootboeknummer!$A:$B,2,FALSE)),"",VLOOKUP(B122,[1]Grootboeknummer!$A:$F,6,FALSE))</f>
        <v/>
      </c>
      <c r="E122" s="63"/>
      <c r="F122" s="80"/>
      <c r="G122" s="68" t="str">
        <f>IF(H122=1,"GEBLOKKEERD NUMMER",IF(E122="","",VLOOKUP(E122&amp;F122,[1]Kostensoort!$A:$F,4,FALSE)))</f>
        <v/>
      </c>
      <c r="H122" s="68" t="str">
        <f>IF(E122="","",VLOOKUP(E122&amp;F122,[1]Kostensoort!$A:$G,7,FALSE))</f>
        <v/>
      </c>
      <c r="I122" s="72" t="str">
        <f>IF(B122="","",IF(VLOOKUP(B122&amp;E122&amp;F122,[1]Kredietbeheerders!$A:$B,2,FALSE)=10,"J","N"))</f>
        <v/>
      </c>
      <c r="J122" s="63"/>
      <c r="K122" s="73"/>
      <c r="L122" s="61"/>
      <c r="M122" s="61"/>
      <c r="N122" s="61"/>
      <c r="O122" s="61"/>
      <c r="P122" s="61"/>
      <c r="Q122" s="64"/>
      <c r="R122" s="64"/>
      <c r="S122" s="64"/>
      <c r="T122" s="64"/>
      <c r="U122" s="64"/>
      <c r="V122" s="63"/>
      <c r="W122" s="68" t="str">
        <f>IF(ISERROR(VLOOKUP(V122,[1]Taken!$A:$B,2,FALSE)),"",VLOOKUP(V122,[1]Taken!$A:$B,2,FALSE))</f>
        <v/>
      </c>
      <c r="X122" s="63"/>
      <c r="Y122" s="68" t="str">
        <f>IF(ISERROR(VLOOKUP(B122,[1]Grootboeknummer!$A:$V,22,FALSE)),"",VLOOKUP(B122,[1]Grootboeknummer!$A:$V,22,FALSE))</f>
        <v/>
      </c>
      <c r="Z122" s="68" t="str">
        <f>IF(ISERROR(VLOOKUP(B122,[1]Grootboeknummer!$A:$W,23,FALSE)),"",VLOOKUP(B122,[1]Grootboeknummer!$A:$W,23,FALSE))</f>
        <v/>
      </c>
      <c r="AA122" s="68" t="str">
        <f>IF(ISERROR(VLOOKUP(B122,[1]Programma!$A:$C,3,FALSE)),"",VLOOKUP(B122,[1]Programma!$A:$C,3,FALSE))</f>
        <v/>
      </c>
      <c r="AB122" s="45" t="str">
        <f>IF(B122="","",VLOOKUP(B122&amp;E122&amp;F122,[1]Kredietbeheerders!$A:$E,4,FALSE))</f>
        <v/>
      </c>
      <c r="AC122" s="76" t="str">
        <f>IF(B122="","",VLOOKUP(B122&amp;E122&amp;F122,[1]Kredietbeheerders!$A:$E,5,FALSE))</f>
        <v/>
      </c>
    </row>
    <row r="123" spans="1:29" x14ac:dyDescent="0.25">
      <c r="A123" s="6"/>
      <c r="B123" s="63"/>
      <c r="C123" s="68" t="str">
        <f>IF(D123=1,"GEBLOKKEERD NUMMER",IF(ISERROR(VLOOKUP(B123,[1]Grootboeknummer!$A:$B,2,FALSE)),"",VLOOKUP(B123,[1]Grootboeknummer!$A:$B,2,FALSE)))</f>
        <v/>
      </c>
      <c r="D123" s="68" t="str">
        <f>IF(ISERROR(VLOOKUP(B123,[1]Grootboeknummer!$A:$B,2,FALSE)),"",VLOOKUP(B123,[1]Grootboeknummer!$A:$F,6,FALSE))</f>
        <v/>
      </c>
      <c r="E123" s="63"/>
      <c r="F123" s="80"/>
      <c r="G123" s="68" t="str">
        <f>IF(H123=1,"GEBLOKKEERD NUMMER",IF(E123="","",VLOOKUP(E123&amp;F123,[1]Kostensoort!$A:$F,4,FALSE)))</f>
        <v/>
      </c>
      <c r="H123" s="68" t="str">
        <f>IF(E123="","",VLOOKUP(E123&amp;F123,[1]Kostensoort!$A:$G,7,FALSE))</f>
        <v/>
      </c>
      <c r="I123" s="72" t="str">
        <f>IF(B123="","",IF(VLOOKUP(B123&amp;E123&amp;F123,[1]Kredietbeheerders!$A:$B,2,FALSE)=10,"J","N"))</f>
        <v/>
      </c>
      <c r="J123" s="63"/>
      <c r="K123" s="73"/>
      <c r="L123" s="61"/>
      <c r="M123" s="61"/>
      <c r="N123" s="61"/>
      <c r="O123" s="61"/>
      <c r="P123" s="61"/>
      <c r="Q123" s="64"/>
      <c r="R123" s="64"/>
      <c r="S123" s="64"/>
      <c r="T123" s="64"/>
      <c r="U123" s="64"/>
      <c r="V123" s="63"/>
      <c r="W123" s="68" t="str">
        <f>IF(ISERROR(VLOOKUP(V123,[1]Taken!$A:$B,2,FALSE)),"",VLOOKUP(V123,[1]Taken!$A:$B,2,FALSE))</f>
        <v/>
      </c>
      <c r="X123" s="63"/>
      <c r="Y123" s="68" t="str">
        <f>IF(ISERROR(VLOOKUP(B123,[1]Grootboeknummer!$A:$V,22,FALSE)),"",VLOOKUP(B123,[1]Grootboeknummer!$A:$V,22,FALSE))</f>
        <v/>
      </c>
      <c r="Z123" s="68" t="str">
        <f>IF(ISERROR(VLOOKUP(B123,[1]Grootboeknummer!$A:$W,23,FALSE)),"",VLOOKUP(B123,[1]Grootboeknummer!$A:$W,23,FALSE))</f>
        <v/>
      </c>
      <c r="AA123" s="68" t="str">
        <f>IF(ISERROR(VLOOKUP(B123,[1]Programma!$A:$C,3,FALSE)),"",VLOOKUP(B123,[1]Programma!$A:$C,3,FALSE))</f>
        <v/>
      </c>
      <c r="AB123" s="45" t="str">
        <f>IF(B123="","",VLOOKUP(B123&amp;E123&amp;F123,[1]Kredietbeheerders!$A:$E,4,FALSE))</f>
        <v/>
      </c>
      <c r="AC123" s="76" t="str">
        <f>IF(B123="","",VLOOKUP(B123&amp;E123&amp;F123,[1]Kredietbeheerders!$A:$E,5,FALSE))</f>
        <v/>
      </c>
    </row>
    <row r="124" spans="1:29" x14ac:dyDescent="0.25">
      <c r="A124" s="6"/>
      <c r="B124" s="63"/>
      <c r="C124" s="68" t="str">
        <f>IF(D124=1,"GEBLOKKEERD NUMMER",IF(ISERROR(VLOOKUP(B124,[1]Grootboeknummer!$A:$B,2,FALSE)),"",VLOOKUP(B124,[1]Grootboeknummer!$A:$B,2,FALSE)))</f>
        <v/>
      </c>
      <c r="D124" s="68" t="str">
        <f>IF(ISERROR(VLOOKUP(B124,[1]Grootboeknummer!$A:$B,2,FALSE)),"",VLOOKUP(B124,[1]Grootboeknummer!$A:$F,6,FALSE))</f>
        <v/>
      </c>
      <c r="E124" s="63"/>
      <c r="F124" s="80"/>
      <c r="G124" s="68" t="str">
        <f>IF(H124=1,"GEBLOKKEERD NUMMER",IF(E124="","",VLOOKUP(E124&amp;F124,[1]Kostensoort!$A:$F,4,FALSE)))</f>
        <v/>
      </c>
      <c r="H124" s="68" t="str">
        <f>IF(E124="","",VLOOKUP(E124&amp;F124,[1]Kostensoort!$A:$G,7,FALSE))</f>
        <v/>
      </c>
      <c r="I124" s="72" t="str">
        <f>IF(B124="","",IF(VLOOKUP(B124&amp;E124&amp;F124,[1]Kredietbeheerders!$A:$B,2,FALSE)=10,"J","N"))</f>
        <v/>
      </c>
      <c r="J124" s="63"/>
      <c r="K124" s="73"/>
      <c r="L124" s="61"/>
      <c r="M124" s="61"/>
      <c r="N124" s="61"/>
      <c r="O124" s="61"/>
      <c r="P124" s="61"/>
      <c r="Q124" s="64"/>
      <c r="R124" s="64"/>
      <c r="S124" s="64"/>
      <c r="T124" s="64"/>
      <c r="U124" s="64"/>
      <c r="V124" s="63"/>
      <c r="W124" s="68" t="str">
        <f>IF(ISERROR(VLOOKUP(V124,[1]Taken!$A:$B,2,FALSE)),"",VLOOKUP(V124,[1]Taken!$A:$B,2,FALSE))</f>
        <v/>
      </c>
      <c r="X124" s="63"/>
      <c r="Y124" s="68" t="str">
        <f>IF(ISERROR(VLOOKUP(B124,[1]Grootboeknummer!$A:$V,22,FALSE)),"",VLOOKUP(B124,[1]Grootboeknummer!$A:$V,22,FALSE))</f>
        <v/>
      </c>
      <c r="Z124" s="68" t="str">
        <f>IF(ISERROR(VLOOKUP(B124,[1]Grootboeknummer!$A:$W,23,FALSE)),"",VLOOKUP(B124,[1]Grootboeknummer!$A:$W,23,FALSE))</f>
        <v/>
      </c>
      <c r="AA124" s="68" t="str">
        <f>IF(ISERROR(VLOOKUP(B124,[1]Programma!$A:$C,3,FALSE)),"",VLOOKUP(B124,[1]Programma!$A:$C,3,FALSE))</f>
        <v/>
      </c>
      <c r="AB124" s="45" t="str">
        <f>IF(B124="","",VLOOKUP(B124&amp;E124&amp;F124,[1]Kredietbeheerders!$A:$E,4,FALSE))</f>
        <v/>
      </c>
      <c r="AC124" s="76" t="str">
        <f>IF(B124="","",VLOOKUP(B124&amp;E124&amp;F124,[1]Kredietbeheerders!$A:$E,5,FALSE))</f>
        <v/>
      </c>
    </row>
    <row r="125" spans="1:29" x14ac:dyDescent="0.25">
      <c r="A125" s="6"/>
      <c r="B125" s="63"/>
      <c r="C125" s="68" t="str">
        <f>IF(D125=1,"GEBLOKKEERD NUMMER",IF(ISERROR(VLOOKUP(B125,[1]Grootboeknummer!$A:$B,2,FALSE)),"",VLOOKUP(B125,[1]Grootboeknummer!$A:$B,2,FALSE)))</f>
        <v/>
      </c>
      <c r="D125" s="68" t="str">
        <f>IF(ISERROR(VLOOKUP(B125,[1]Grootboeknummer!$A:$B,2,FALSE)),"",VLOOKUP(B125,[1]Grootboeknummer!$A:$F,6,FALSE))</f>
        <v/>
      </c>
      <c r="E125" s="63"/>
      <c r="F125" s="80"/>
      <c r="G125" s="68" t="str">
        <f>IF(H125=1,"GEBLOKKEERD NUMMER",IF(E125="","",VLOOKUP(E125&amp;F125,[1]Kostensoort!$A:$F,4,FALSE)))</f>
        <v/>
      </c>
      <c r="H125" s="68" t="str">
        <f>IF(E125="","",VLOOKUP(E125&amp;F125,[1]Kostensoort!$A:$G,7,FALSE))</f>
        <v/>
      </c>
      <c r="I125" s="72" t="str">
        <f>IF(B125="","",IF(VLOOKUP(B125&amp;E125&amp;F125,[1]Kredietbeheerders!$A:$B,2,FALSE)=10,"J","N"))</f>
        <v/>
      </c>
      <c r="J125" s="63"/>
      <c r="K125" s="73"/>
      <c r="L125" s="61"/>
      <c r="M125" s="61"/>
      <c r="N125" s="61"/>
      <c r="O125" s="61"/>
      <c r="P125" s="61"/>
      <c r="Q125" s="64"/>
      <c r="R125" s="64"/>
      <c r="S125" s="64"/>
      <c r="T125" s="64"/>
      <c r="U125" s="64"/>
      <c r="V125" s="63"/>
      <c r="W125" s="68" t="str">
        <f>IF(ISERROR(VLOOKUP(V125,[1]Taken!$A:$B,2,FALSE)),"",VLOOKUP(V125,[1]Taken!$A:$B,2,FALSE))</f>
        <v/>
      </c>
      <c r="X125" s="63"/>
      <c r="Y125" s="68" t="str">
        <f>IF(ISERROR(VLOOKUP(B125,[1]Grootboeknummer!$A:$V,22,FALSE)),"",VLOOKUP(B125,[1]Grootboeknummer!$A:$V,22,FALSE))</f>
        <v/>
      </c>
      <c r="Z125" s="68" t="str">
        <f>IF(ISERROR(VLOOKUP(B125,[1]Grootboeknummer!$A:$W,23,FALSE)),"",VLOOKUP(B125,[1]Grootboeknummer!$A:$W,23,FALSE))</f>
        <v/>
      </c>
      <c r="AA125" s="68" t="str">
        <f>IF(ISERROR(VLOOKUP(B125,[1]Programma!$A:$C,3,FALSE)),"",VLOOKUP(B125,[1]Programma!$A:$C,3,FALSE))</f>
        <v/>
      </c>
      <c r="AB125" s="45" t="str">
        <f>IF(B125="","",VLOOKUP(B125&amp;E125&amp;F125,[1]Kredietbeheerders!$A:$E,4,FALSE))</f>
        <v/>
      </c>
      <c r="AC125" s="76" t="str">
        <f>IF(B125="","",VLOOKUP(B125&amp;E125&amp;F125,[1]Kredietbeheerders!$A:$E,5,FALSE))</f>
        <v/>
      </c>
    </row>
    <row r="126" spans="1:29" x14ac:dyDescent="0.25">
      <c r="A126" s="6"/>
      <c r="B126" s="63"/>
      <c r="C126" s="68" t="str">
        <f>IF(D126=1,"GEBLOKKEERD NUMMER",IF(ISERROR(VLOOKUP(B126,[1]Grootboeknummer!$A:$B,2,FALSE)),"",VLOOKUP(B126,[1]Grootboeknummer!$A:$B,2,FALSE)))</f>
        <v/>
      </c>
      <c r="D126" s="68" t="str">
        <f>IF(ISERROR(VLOOKUP(B126,[1]Grootboeknummer!$A:$B,2,FALSE)),"",VLOOKUP(B126,[1]Grootboeknummer!$A:$F,6,FALSE))</f>
        <v/>
      </c>
      <c r="E126" s="63"/>
      <c r="F126" s="80"/>
      <c r="G126" s="68" t="str">
        <f>IF(H126=1,"GEBLOKKEERD NUMMER",IF(E126="","",VLOOKUP(E126&amp;F126,[1]Kostensoort!$A:$F,4,FALSE)))</f>
        <v/>
      </c>
      <c r="H126" s="68" t="str">
        <f>IF(E126="","",VLOOKUP(E126&amp;F126,[1]Kostensoort!$A:$G,7,FALSE))</f>
        <v/>
      </c>
      <c r="I126" s="72" t="str">
        <f>IF(B126="","",IF(VLOOKUP(B126&amp;E126&amp;F126,[1]Kredietbeheerders!$A:$B,2,FALSE)=10,"J","N"))</f>
        <v/>
      </c>
      <c r="J126" s="63"/>
      <c r="K126" s="73"/>
      <c r="L126" s="61"/>
      <c r="M126" s="61"/>
      <c r="N126" s="61"/>
      <c r="O126" s="61"/>
      <c r="P126" s="61"/>
      <c r="Q126" s="64"/>
      <c r="R126" s="64"/>
      <c r="S126" s="64"/>
      <c r="T126" s="64"/>
      <c r="U126" s="64"/>
      <c r="V126" s="63"/>
      <c r="W126" s="68" t="str">
        <f>IF(ISERROR(VLOOKUP(V126,[1]Taken!$A:$B,2,FALSE)),"",VLOOKUP(V126,[1]Taken!$A:$B,2,FALSE))</f>
        <v/>
      </c>
      <c r="X126" s="63"/>
      <c r="Y126" s="68" t="str">
        <f>IF(ISERROR(VLOOKUP(B126,[1]Grootboeknummer!$A:$V,22,FALSE)),"",VLOOKUP(B126,[1]Grootboeknummer!$A:$V,22,FALSE))</f>
        <v/>
      </c>
      <c r="Z126" s="68" t="str">
        <f>IF(ISERROR(VLOOKUP(B126,[1]Grootboeknummer!$A:$W,23,FALSE)),"",VLOOKUP(B126,[1]Grootboeknummer!$A:$W,23,FALSE))</f>
        <v/>
      </c>
      <c r="AA126" s="68" t="str">
        <f>IF(ISERROR(VLOOKUP(B126,[1]Programma!$A:$C,3,FALSE)),"",VLOOKUP(B126,[1]Programma!$A:$C,3,FALSE))</f>
        <v/>
      </c>
      <c r="AB126" s="45" t="str">
        <f>IF(B126="","",VLOOKUP(B126&amp;E126&amp;F126,[1]Kredietbeheerders!$A:$E,4,FALSE))</f>
        <v/>
      </c>
      <c r="AC126" s="76" t="str">
        <f>IF(B126="","",VLOOKUP(B126&amp;E126&amp;F126,[1]Kredietbeheerders!$A:$E,5,FALSE))</f>
        <v/>
      </c>
    </row>
    <row r="127" spans="1:29" x14ac:dyDescent="0.25">
      <c r="A127" s="6"/>
      <c r="B127" s="63"/>
      <c r="C127" s="68" t="str">
        <f>IF(D127=1,"GEBLOKKEERD NUMMER",IF(ISERROR(VLOOKUP(B127,[1]Grootboeknummer!$A:$B,2,FALSE)),"",VLOOKUP(B127,[1]Grootboeknummer!$A:$B,2,FALSE)))</f>
        <v/>
      </c>
      <c r="D127" s="68" t="str">
        <f>IF(ISERROR(VLOOKUP(B127,[1]Grootboeknummer!$A:$B,2,FALSE)),"",VLOOKUP(B127,[1]Grootboeknummer!$A:$F,6,FALSE))</f>
        <v/>
      </c>
      <c r="E127" s="63"/>
      <c r="F127" s="80"/>
      <c r="G127" s="68" t="str">
        <f>IF(H127=1,"GEBLOKKEERD NUMMER",IF(E127="","",VLOOKUP(E127&amp;F127,[1]Kostensoort!$A:$F,4,FALSE)))</f>
        <v/>
      </c>
      <c r="H127" s="68" t="str">
        <f>IF(E127="","",VLOOKUP(E127&amp;F127,[1]Kostensoort!$A:$G,7,FALSE))</f>
        <v/>
      </c>
      <c r="I127" s="72" t="str">
        <f>IF(B127="","",IF(VLOOKUP(B127&amp;E127&amp;F127,[1]Kredietbeheerders!$A:$B,2,FALSE)=10,"J","N"))</f>
        <v/>
      </c>
      <c r="J127" s="63"/>
      <c r="K127" s="73"/>
      <c r="L127" s="61"/>
      <c r="M127" s="61"/>
      <c r="N127" s="61"/>
      <c r="O127" s="61"/>
      <c r="P127" s="61"/>
      <c r="Q127" s="64"/>
      <c r="R127" s="64"/>
      <c r="S127" s="64"/>
      <c r="T127" s="64"/>
      <c r="U127" s="64"/>
      <c r="V127" s="63"/>
      <c r="W127" s="68" t="str">
        <f>IF(ISERROR(VLOOKUP(V127,[1]Taken!$A:$B,2,FALSE)),"",VLOOKUP(V127,[1]Taken!$A:$B,2,FALSE))</f>
        <v/>
      </c>
      <c r="X127" s="63"/>
      <c r="Y127" s="68" t="str">
        <f>IF(ISERROR(VLOOKUP(B127,[1]Grootboeknummer!$A:$V,22,FALSE)),"",VLOOKUP(B127,[1]Grootboeknummer!$A:$V,22,FALSE))</f>
        <v/>
      </c>
      <c r="Z127" s="68" t="str">
        <f>IF(ISERROR(VLOOKUP(B127,[1]Grootboeknummer!$A:$W,23,FALSE)),"",VLOOKUP(B127,[1]Grootboeknummer!$A:$W,23,FALSE))</f>
        <v/>
      </c>
      <c r="AA127" s="68" t="str">
        <f>IF(ISERROR(VLOOKUP(B127,[1]Programma!$A:$C,3,FALSE)),"",VLOOKUP(B127,[1]Programma!$A:$C,3,FALSE))</f>
        <v/>
      </c>
      <c r="AB127" s="45" t="str">
        <f>IF(B127="","",VLOOKUP(B127&amp;E127&amp;F127,[1]Kredietbeheerders!$A:$E,4,FALSE))</f>
        <v/>
      </c>
      <c r="AC127" s="76" t="str">
        <f>IF(B127="","",VLOOKUP(B127&amp;E127&amp;F127,[1]Kredietbeheerders!$A:$E,5,FALSE))</f>
        <v/>
      </c>
    </row>
    <row r="128" spans="1:29" x14ac:dyDescent="0.25">
      <c r="A128" s="6"/>
      <c r="B128" s="63"/>
      <c r="C128" s="68" t="str">
        <f>IF(D128=1,"GEBLOKKEERD NUMMER",IF(ISERROR(VLOOKUP(B128,[1]Grootboeknummer!$A:$B,2,FALSE)),"",VLOOKUP(B128,[1]Grootboeknummer!$A:$B,2,FALSE)))</f>
        <v/>
      </c>
      <c r="D128" s="68" t="str">
        <f>IF(ISERROR(VLOOKUP(B128,[1]Grootboeknummer!$A:$B,2,FALSE)),"",VLOOKUP(B128,[1]Grootboeknummer!$A:$F,6,FALSE))</f>
        <v/>
      </c>
      <c r="E128" s="63"/>
      <c r="F128" s="80"/>
      <c r="G128" s="68" t="str">
        <f>IF(H128=1,"GEBLOKKEERD NUMMER",IF(E128="","",VLOOKUP(E128&amp;F128,[1]Kostensoort!$A:$F,4,FALSE)))</f>
        <v/>
      </c>
      <c r="H128" s="68" t="str">
        <f>IF(E128="","",VLOOKUP(E128&amp;F128,[1]Kostensoort!$A:$G,7,FALSE))</f>
        <v/>
      </c>
      <c r="I128" s="72" t="str">
        <f>IF(B128="","",IF(VLOOKUP(B128&amp;E128&amp;F128,[1]Kredietbeheerders!$A:$B,2,FALSE)=10,"J","N"))</f>
        <v/>
      </c>
      <c r="J128" s="63"/>
      <c r="K128" s="73"/>
      <c r="L128" s="61"/>
      <c r="M128" s="61"/>
      <c r="N128" s="61"/>
      <c r="O128" s="61"/>
      <c r="P128" s="61"/>
      <c r="Q128" s="64"/>
      <c r="R128" s="64"/>
      <c r="S128" s="64"/>
      <c r="T128" s="64"/>
      <c r="U128" s="64"/>
      <c r="V128" s="63"/>
      <c r="W128" s="68" t="str">
        <f>IF(ISERROR(VLOOKUP(V128,[1]Taken!$A:$B,2,FALSE)),"",VLOOKUP(V128,[1]Taken!$A:$B,2,FALSE))</f>
        <v/>
      </c>
      <c r="X128" s="63"/>
      <c r="Y128" s="68" t="str">
        <f>IF(ISERROR(VLOOKUP(B128,[1]Grootboeknummer!$A:$V,22,FALSE)),"",VLOOKUP(B128,[1]Grootboeknummer!$A:$V,22,FALSE))</f>
        <v/>
      </c>
      <c r="Z128" s="68" t="str">
        <f>IF(ISERROR(VLOOKUP(B128,[1]Grootboeknummer!$A:$W,23,FALSE)),"",VLOOKUP(B128,[1]Grootboeknummer!$A:$W,23,FALSE))</f>
        <v/>
      </c>
      <c r="AA128" s="68" t="str">
        <f>IF(ISERROR(VLOOKUP(B128,[1]Programma!$A:$C,3,FALSE)),"",VLOOKUP(B128,[1]Programma!$A:$C,3,FALSE))</f>
        <v/>
      </c>
      <c r="AB128" s="45" t="str">
        <f>IF(B128="","",VLOOKUP(B128&amp;E128&amp;F128,[1]Kredietbeheerders!$A:$E,4,FALSE))</f>
        <v/>
      </c>
      <c r="AC128" s="76" t="str">
        <f>IF(B128="","",VLOOKUP(B128&amp;E128&amp;F128,[1]Kredietbeheerders!$A:$E,5,FALSE))</f>
        <v/>
      </c>
    </row>
    <row r="129" spans="1:29" x14ac:dyDescent="0.25">
      <c r="A129" s="6"/>
      <c r="B129" s="63"/>
      <c r="C129" s="68" t="str">
        <f>IF(D129=1,"GEBLOKKEERD NUMMER",IF(ISERROR(VLOOKUP(B129,[1]Grootboeknummer!$A:$B,2,FALSE)),"",VLOOKUP(B129,[1]Grootboeknummer!$A:$B,2,FALSE)))</f>
        <v/>
      </c>
      <c r="D129" s="68" t="str">
        <f>IF(ISERROR(VLOOKUP(B129,[1]Grootboeknummer!$A:$B,2,FALSE)),"",VLOOKUP(B129,[1]Grootboeknummer!$A:$F,6,FALSE))</f>
        <v/>
      </c>
      <c r="E129" s="63"/>
      <c r="F129" s="80"/>
      <c r="G129" s="68" t="str">
        <f>IF(H129=1,"GEBLOKKEERD NUMMER",IF(E129="","",VLOOKUP(E129&amp;F129,[1]Kostensoort!$A:$F,4,FALSE)))</f>
        <v/>
      </c>
      <c r="H129" s="68" t="str">
        <f>IF(E129="","",VLOOKUP(E129&amp;F129,[1]Kostensoort!$A:$G,7,FALSE))</f>
        <v/>
      </c>
      <c r="I129" s="72" t="str">
        <f>IF(B129="","",IF(VLOOKUP(B129&amp;E129&amp;F129,[1]Kredietbeheerders!$A:$B,2,FALSE)=10,"J","N"))</f>
        <v/>
      </c>
      <c r="J129" s="63"/>
      <c r="K129" s="73"/>
      <c r="L129" s="61"/>
      <c r="M129" s="61"/>
      <c r="N129" s="61"/>
      <c r="O129" s="61"/>
      <c r="P129" s="61"/>
      <c r="Q129" s="64"/>
      <c r="R129" s="64"/>
      <c r="S129" s="64"/>
      <c r="T129" s="64"/>
      <c r="U129" s="64"/>
      <c r="V129" s="63"/>
      <c r="W129" s="68" t="str">
        <f>IF(ISERROR(VLOOKUP(V129,[1]Taken!$A:$B,2,FALSE)),"",VLOOKUP(V129,[1]Taken!$A:$B,2,FALSE))</f>
        <v/>
      </c>
      <c r="X129" s="63"/>
      <c r="Y129" s="68" t="str">
        <f>IF(ISERROR(VLOOKUP(B129,[1]Grootboeknummer!$A:$V,22,FALSE)),"",VLOOKUP(B129,[1]Grootboeknummer!$A:$V,22,FALSE))</f>
        <v/>
      </c>
      <c r="Z129" s="68" t="str">
        <f>IF(ISERROR(VLOOKUP(B129,[1]Grootboeknummer!$A:$W,23,FALSE)),"",VLOOKUP(B129,[1]Grootboeknummer!$A:$W,23,FALSE))</f>
        <v/>
      </c>
      <c r="AA129" s="68" t="str">
        <f>IF(ISERROR(VLOOKUP(B129,[1]Programma!$A:$C,3,FALSE)),"",VLOOKUP(B129,[1]Programma!$A:$C,3,FALSE))</f>
        <v/>
      </c>
      <c r="AB129" s="45" t="str">
        <f>IF(B129="","",VLOOKUP(B129&amp;E129&amp;F129,[1]Kredietbeheerders!$A:$E,4,FALSE))</f>
        <v/>
      </c>
      <c r="AC129" s="76" t="str">
        <f>IF(B129="","",VLOOKUP(B129&amp;E129&amp;F129,[1]Kredietbeheerders!$A:$E,5,FALSE))</f>
        <v/>
      </c>
    </row>
    <row r="130" spans="1:29" x14ac:dyDescent="0.25">
      <c r="A130" s="6"/>
      <c r="B130" s="63"/>
      <c r="C130" s="68" t="str">
        <f>IF(D130=1,"GEBLOKKEERD NUMMER",IF(ISERROR(VLOOKUP(B130,[1]Grootboeknummer!$A:$B,2,FALSE)),"",VLOOKUP(B130,[1]Grootboeknummer!$A:$B,2,FALSE)))</f>
        <v/>
      </c>
      <c r="D130" s="68" t="str">
        <f>IF(ISERROR(VLOOKUP(B130,[1]Grootboeknummer!$A:$B,2,FALSE)),"",VLOOKUP(B130,[1]Grootboeknummer!$A:$F,6,FALSE))</f>
        <v/>
      </c>
      <c r="E130" s="63"/>
      <c r="F130" s="80"/>
      <c r="G130" s="68" t="str">
        <f>IF(H130=1,"GEBLOKKEERD NUMMER",IF(E130="","",VLOOKUP(E130&amp;F130,[1]Kostensoort!$A:$F,4,FALSE)))</f>
        <v/>
      </c>
      <c r="H130" s="68" t="str">
        <f>IF(E130="","",VLOOKUP(E130&amp;F130,[1]Kostensoort!$A:$G,7,FALSE))</f>
        <v/>
      </c>
      <c r="I130" s="72" t="str">
        <f>IF(B130="","",IF(VLOOKUP(B130&amp;E130&amp;F130,[1]Kredietbeheerders!$A:$B,2,FALSE)=10,"J","N"))</f>
        <v/>
      </c>
      <c r="J130" s="63"/>
      <c r="K130" s="73"/>
      <c r="L130" s="61"/>
      <c r="M130" s="61"/>
      <c r="N130" s="61"/>
      <c r="O130" s="61"/>
      <c r="P130" s="61"/>
      <c r="Q130" s="64"/>
      <c r="R130" s="64"/>
      <c r="S130" s="64"/>
      <c r="T130" s="64"/>
      <c r="U130" s="64"/>
      <c r="V130" s="63"/>
      <c r="W130" s="68" t="str">
        <f>IF(ISERROR(VLOOKUP(V130,[1]Taken!$A:$B,2,FALSE)),"",VLOOKUP(V130,[1]Taken!$A:$B,2,FALSE))</f>
        <v/>
      </c>
      <c r="X130" s="63"/>
      <c r="Y130" s="68" t="str">
        <f>IF(ISERROR(VLOOKUP(B130,[1]Grootboeknummer!$A:$V,22,FALSE)),"",VLOOKUP(B130,[1]Grootboeknummer!$A:$V,22,FALSE))</f>
        <v/>
      </c>
      <c r="Z130" s="68" t="str">
        <f>IF(ISERROR(VLOOKUP(B130,[1]Grootboeknummer!$A:$W,23,FALSE)),"",VLOOKUP(B130,[1]Grootboeknummer!$A:$W,23,FALSE))</f>
        <v/>
      </c>
      <c r="AA130" s="68" t="str">
        <f>IF(ISERROR(VLOOKUP(B130,[1]Programma!$A:$C,3,FALSE)),"",VLOOKUP(B130,[1]Programma!$A:$C,3,FALSE))</f>
        <v/>
      </c>
      <c r="AB130" s="45" t="str">
        <f>IF(B130="","",VLOOKUP(B130&amp;E130&amp;F130,[1]Kredietbeheerders!$A:$E,4,FALSE))</f>
        <v/>
      </c>
      <c r="AC130" s="76" t="str">
        <f>IF(B130="","",VLOOKUP(B130&amp;E130&amp;F130,[1]Kredietbeheerders!$A:$E,5,FALSE))</f>
        <v/>
      </c>
    </row>
    <row r="131" spans="1:29" x14ac:dyDescent="0.25">
      <c r="A131" s="6"/>
      <c r="B131" s="63"/>
      <c r="C131" s="68" t="str">
        <f>IF(D131=1,"GEBLOKKEERD NUMMER",IF(ISERROR(VLOOKUP(B131,[1]Grootboeknummer!$A:$B,2,FALSE)),"",VLOOKUP(B131,[1]Grootboeknummer!$A:$B,2,FALSE)))</f>
        <v/>
      </c>
      <c r="D131" s="68" t="str">
        <f>IF(ISERROR(VLOOKUP(B131,[1]Grootboeknummer!$A:$B,2,FALSE)),"",VLOOKUP(B131,[1]Grootboeknummer!$A:$F,6,FALSE))</f>
        <v/>
      </c>
      <c r="E131" s="63"/>
      <c r="F131" s="80"/>
      <c r="G131" s="68" t="str">
        <f>IF(H131=1,"GEBLOKKEERD NUMMER",IF(E131="","",VLOOKUP(E131&amp;F131,[1]Kostensoort!$A:$F,4,FALSE)))</f>
        <v/>
      </c>
      <c r="H131" s="68" t="str">
        <f>IF(E131="","",VLOOKUP(E131&amp;F131,[1]Kostensoort!$A:$G,7,FALSE))</f>
        <v/>
      </c>
      <c r="I131" s="72" t="str">
        <f>IF(B131="","",IF(VLOOKUP(B131&amp;E131&amp;F131,[1]Kredietbeheerders!$A:$B,2,FALSE)=10,"J","N"))</f>
        <v/>
      </c>
      <c r="J131" s="63"/>
      <c r="K131" s="73"/>
      <c r="L131" s="61"/>
      <c r="M131" s="61"/>
      <c r="N131" s="61"/>
      <c r="O131" s="61"/>
      <c r="P131" s="61"/>
      <c r="Q131" s="64"/>
      <c r="R131" s="64"/>
      <c r="S131" s="64"/>
      <c r="T131" s="64"/>
      <c r="U131" s="64"/>
      <c r="V131" s="63"/>
      <c r="W131" s="68" t="str">
        <f>IF(ISERROR(VLOOKUP(V131,[1]Taken!$A:$B,2,FALSE)),"",VLOOKUP(V131,[1]Taken!$A:$B,2,FALSE))</f>
        <v/>
      </c>
      <c r="X131" s="63"/>
      <c r="Y131" s="68" t="str">
        <f>IF(ISERROR(VLOOKUP(B131,[1]Grootboeknummer!$A:$V,22,FALSE)),"",VLOOKUP(B131,[1]Grootboeknummer!$A:$V,22,FALSE))</f>
        <v/>
      </c>
      <c r="Z131" s="68" t="str">
        <f>IF(ISERROR(VLOOKUP(B131,[1]Grootboeknummer!$A:$W,23,FALSE)),"",VLOOKUP(B131,[1]Grootboeknummer!$A:$W,23,FALSE))</f>
        <v/>
      </c>
      <c r="AA131" s="68" t="str">
        <f>IF(ISERROR(VLOOKUP(B131,[1]Programma!$A:$C,3,FALSE)),"",VLOOKUP(B131,[1]Programma!$A:$C,3,FALSE))</f>
        <v/>
      </c>
      <c r="AB131" s="45" t="str">
        <f>IF(B131="","",VLOOKUP(B131&amp;E131&amp;F131,[1]Kredietbeheerders!$A:$E,4,FALSE))</f>
        <v/>
      </c>
      <c r="AC131" s="76" t="str">
        <f>IF(B131="","",VLOOKUP(B131&amp;E131&amp;F131,[1]Kredietbeheerders!$A:$E,5,FALSE))</f>
        <v/>
      </c>
    </row>
    <row r="132" spans="1:29" x14ac:dyDescent="0.25">
      <c r="A132" s="6"/>
      <c r="B132" s="63"/>
      <c r="C132" s="68" t="str">
        <f>IF(D132=1,"GEBLOKKEERD NUMMER",IF(ISERROR(VLOOKUP(B132,[1]Grootboeknummer!$A:$B,2,FALSE)),"",VLOOKUP(B132,[1]Grootboeknummer!$A:$B,2,FALSE)))</f>
        <v/>
      </c>
      <c r="D132" s="68" t="str">
        <f>IF(ISERROR(VLOOKUP(B132,[1]Grootboeknummer!$A:$B,2,FALSE)),"",VLOOKUP(B132,[1]Grootboeknummer!$A:$F,6,FALSE))</f>
        <v/>
      </c>
      <c r="E132" s="63"/>
      <c r="F132" s="80"/>
      <c r="G132" s="68" t="str">
        <f>IF(H132=1,"GEBLOKKEERD NUMMER",IF(E132="","",VLOOKUP(E132&amp;F132,[1]Kostensoort!$A:$F,4,FALSE)))</f>
        <v/>
      </c>
      <c r="H132" s="68" t="str">
        <f>IF(E132="","",VLOOKUP(E132&amp;F132,[1]Kostensoort!$A:$G,7,FALSE))</f>
        <v/>
      </c>
      <c r="I132" s="72" t="str">
        <f>IF(B132="","",IF(VLOOKUP(B132&amp;E132&amp;F132,[1]Kredietbeheerders!$A:$B,2,FALSE)=10,"J","N"))</f>
        <v/>
      </c>
      <c r="J132" s="63"/>
      <c r="K132" s="73"/>
      <c r="L132" s="61"/>
      <c r="M132" s="61"/>
      <c r="N132" s="61"/>
      <c r="O132" s="61"/>
      <c r="P132" s="61"/>
      <c r="Q132" s="64"/>
      <c r="R132" s="64"/>
      <c r="S132" s="64"/>
      <c r="T132" s="64"/>
      <c r="U132" s="64"/>
      <c r="V132" s="63"/>
      <c r="W132" s="68" t="str">
        <f>IF(ISERROR(VLOOKUP(V132,[1]Taken!$A:$B,2,FALSE)),"",VLOOKUP(V132,[1]Taken!$A:$B,2,FALSE))</f>
        <v/>
      </c>
      <c r="X132" s="63"/>
      <c r="Y132" s="68" t="str">
        <f>IF(ISERROR(VLOOKUP(B132,[1]Grootboeknummer!$A:$V,22,FALSE)),"",VLOOKUP(B132,[1]Grootboeknummer!$A:$V,22,FALSE))</f>
        <v/>
      </c>
      <c r="Z132" s="68" t="str">
        <f>IF(ISERROR(VLOOKUP(B132,[1]Grootboeknummer!$A:$W,23,FALSE)),"",VLOOKUP(B132,[1]Grootboeknummer!$A:$W,23,FALSE))</f>
        <v/>
      </c>
      <c r="AA132" s="68" t="str">
        <f>IF(ISERROR(VLOOKUP(B132,[1]Programma!$A:$C,3,FALSE)),"",VLOOKUP(B132,[1]Programma!$A:$C,3,FALSE))</f>
        <v/>
      </c>
      <c r="AB132" s="45" t="str">
        <f>IF(B132="","",VLOOKUP(B132&amp;E132&amp;F132,[1]Kredietbeheerders!$A:$E,4,FALSE))</f>
        <v/>
      </c>
      <c r="AC132" s="76" t="str">
        <f>IF(B132="","",VLOOKUP(B132&amp;E132&amp;F132,[1]Kredietbeheerders!$A:$E,5,FALSE))</f>
        <v/>
      </c>
    </row>
    <row r="133" spans="1:29" x14ac:dyDescent="0.25">
      <c r="A133" s="6"/>
      <c r="B133" s="63"/>
      <c r="C133" s="68" t="str">
        <f>IF(D133=1,"GEBLOKKEERD NUMMER",IF(ISERROR(VLOOKUP(B133,[1]Grootboeknummer!$A:$B,2,FALSE)),"",VLOOKUP(B133,[1]Grootboeknummer!$A:$B,2,FALSE)))</f>
        <v/>
      </c>
      <c r="D133" s="68" t="str">
        <f>IF(ISERROR(VLOOKUP(B133,[1]Grootboeknummer!$A:$B,2,FALSE)),"",VLOOKUP(B133,[1]Grootboeknummer!$A:$F,6,FALSE))</f>
        <v/>
      </c>
      <c r="E133" s="63"/>
      <c r="F133" s="80"/>
      <c r="G133" s="68" t="str">
        <f>IF(H133=1,"GEBLOKKEERD NUMMER",IF(E133="","",VLOOKUP(E133&amp;F133,[1]Kostensoort!$A:$F,4,FALSE)))</f>
        <v/>
      </c>
      <c r="H133" s="68" t="str">
        <f>IF(E133="","",VLOOKUP(E133&amp;F133,[1]Kostensoort!$A:$G,7,FALSE))</f>
        <v/>
      </c>
      <c r="I133" s="72" t="str">
        <f>IF(B133="","",IF(VLOOKUP(B133&amp;E133&amp;F133,[1]Kredietbeheerders!$A:$B,2,FALSE)=10,"J","N"))</f>
        <v/>
      </c>
      <c r="J133" s="63"/>
      <c r="K133" s="73"/>
      <c r="L133" s="61"/>
      <c r="M133" s="61"/>
      <c r="N133" s="61"/>
      <c r="O133" s="61"/>
      <c r="P133" s="61"/>
      <c r="Q133" s="64"/>
      <c r="R133" s="64"/>
      <c r="S133" s="64"/>
      <c r="T133" s="64"/>
      <c r="U133" s="64"/>
      <c r="V133" s="63"/>
      <c r="W133" s="68" t="str">
        <f>IF(ISERROR(VLOOKUP(V133,[1]Taken!$A:$B,2,FALSE)),"",VLOOKUP(V133,[1]Taken!$A:$B,2,FALSE))</f>
        <v/>
      </c>
      <c r="X133" s="63"/>
      <c r="Y133" s="68" t="str">
        <f>IF(ISERROR(VLOOKUP(B133,[1]Grootboeknummer!$A:$V,22,FALSE)),"",VLOOKUP(B133,[1]Grootboeknummer!$A:$V,22,FALSE))</f>
        <v/>
      </c>
      <c r="Z133" s="68" t="str">
        <f>IF(ISERROR(VLOOKUP(B133,[1]Grootboeknummer!$A:$W,23,FALSE)),"",VLOOKUP(B133,[1]Grootboeknummer!$A:$W,23,FALSE))</f>
        <v/>
      </c>
      <c r="AA133" s="68" t="str">
        <f>IF(ISERROR(VLOOKUP(B133,[1]Programma!$A:$C,3,FALSE)),"",VLOOKUP(B133,[1]Programma!$A:$C,3,FALSE))</f>
        <v/>
      </c>
      <c r="AB133" s="45" t="str">
        <f>IF(B133="","",VLOOKUP(B133&amp;E133&amp;F133,[1]Kredietbeheerders!$A:$E,4,FALSE))</f>
        <v/>
      </c>
      <c r="AC133" s="76" t="str">
        <f>IF(B133="","",VLOOKUP(B133&amp;E133&amp;F133,[1]Kredietbeheerders!$A:$E,5,FALSE))</f>
        <v/>
      </c>
    </row>
    <row r="134" spans="1:29" x14ac:dyDescent="0.25">
      <c r="A134" s="6"/>
      <c r="B134" s="63"/>
      <c r="C134" s="68" t="str">
        <f>IF(D134=1,"GEBLOKKEERD NUMMER",IF(ISERROR(VLOOKUP(B134,[1]Grootboeknummer!$A:$B,2,FALSE)),"",VLOOKUP(B134,[1]Grootboeknummer!$A:$B,2,FALSE)))</f>
        <v/>
      </c>
      <c r="D134" s="68" t="str">
        <f>IF(ISERROR(VLOOKUP(B134,[1]Grootboeknummer!$A:$B,2,FALSE)),"",VLOOKUP(B134,[1]Grootboeknummer!$A:$F,6,FALSE))</f>
        <v/>
      </c>
      <c r="E134" s="63"/>
      <c r="F134" s="80"/>
      <c r="G134" s="68" t="str">
        <f>IF(H134=1,"GEBLOKKEERD NUMMER",IF(E134="","",VLOOKUP(E134&amp;F134,[1]Kostensoort!$A:$F,4,FALSE)))</f>
        <v/>
      </c>
      <c r="H134" s="68" t="str">
        <f>IF(E134="","",VLOOKUP(E134&amp;F134,[1]Kostensoort!$A:$G,7,FALSE))</f>
        <v/>
      </c>
      <c r="I134" s="72" t="str">
        <f>IF(B134="","",IF(VLOOKUP(B134&amp;E134&amp;F134,[1]Kredietbeheerders!$A:$B,2,FALSE)=10,"J","N"))</f>
        <v/>
      </c>
      <c r="J134" s="63"/>
      <c r="K134" s="73"/>
      <c r="L134" s="61"/>
      <c r="M134" s="61"/>
      <c r="N134" s="61"/>
      <c r="O134" s="61"/>
      <c r="P134" s="61"/>
      <c r="Q134" s="64"/>
      <c r="R134" s="64"/>
      <c r="S134" s="64"/>
      <c r="T134" s="64"/>
      <c r="U134" s="64"/>
      <c r="V134" s="63"/>
      <c r="W134" s="68" t="str">
        <f>IF(ISERROR(VLOOKUP(V134,[1]Taken!$A:$B,2,FALSE)),"",VLOOKUP(V134,[1]Taken!$A:$B,2,FALSE))</f>
        <v/>
      </c>
      <c r="X134" s="63"/>
      <c r="Y134" s="68" t="str">
        <f>IF(ISERROR(VLOOKUP(B134,[1]Grootboeknummer!$A:$V,22,FALSE)),"",VLOOKUP(B134,[1]Grootboeknummer!$A:$V,22,FALSE))</f>
        <v/>
      </c>
      <c r="Z134" s="68" t="str">
        <f>IF(ISERROR(VLOOKUP(B134,[1]Grootboeknummer!$A:$W,23,FALSE)),"",VLOOKUP(B134,[1]Grootboeknummer!$A:$W,23,FALSE))</f>
        <v/>
      </c>
      <c r="AA134" s="68" t="str">
        <f>IF(ISERROR(VLOOKUP(B134,[1]Programma!$A:$C,3,FALSE)),"",VLOOKUP(B134,[1]Programma!$A:$C,3,FALSE))</f>
        <v/>
      </c>
      <c r="AB134" s="45" t="str">
        <f>IF(B134="","",VLOOKUP(B134&amp;E134&amp;F134,[1]Kredietbeheerders!$A:$E,4,FALSE))</f>
        <v/>
      </c>
      <c r="AC134" s="76" t="str">
        <f>IF(B134="","",VLOOKUP(B134&amp;E134&amp;F134,[1]Kredietbeheerders!$A:$E,5,FALSE))</f>
        <v/>
      </c>
    </row>
    <row r="135" spans="1:29" x14ac:dyDescent="0.25">
      <c r="A135" s="6"/>
      <c r="B135" s="63"/>
      <c r="C135" s="68" t="str">
        <f>IF(D135=1,"GEBLOKKEERD NUMMER",IF(ISERROR(VLOOKUP(B135,[1]Grootboeknummer!$A:$B,2,FALSE)),"",VLOOKUP(B135,[1]Grootboeknummer!$A:$B,2,FALSE)))</f>
        <v/>
      </c>
      <c r="D135" s="68" t="str">
        <f>IF(ISERROR(VLOOKUP(B135,[1]Grootboeknummer!$A:$B,2,FALSE)),"",VLOOKUP(B135,[1]Grootboeknummer!$A:$F,6,FALSE))</f>
        <v/>
      </c>
      <c r="E135" s="63"/>
      <c r="F135" s="80"/>
      <c r="G135" s="68" t="str">
        <f>IF(H135=1,"GEBLOKKEERD NUMMER",IF(E135="","",VLOOKUP(E135&amp;F135,[1]Kostensoort!$A:$F,4,FALSE)))</f>
        <v/>
      </c>
      <c r="H135" s="68" t="str">
        <f>IF(E135="","",VLOOKUP(E135&amp;F135,[1]Kostensoort!$A:$G,7,FALSE))</f>
        <v/>
      </c>
      <c r="I135" s="72" t="str">
        <f>IF(B135="","",IF(VLOOKUP(B135&amp;E135&amp;F135,[1]Kredietbeheerders!$A:$B,2,FALSE)=10,"J","N"))</f>
        <v/>
      </c>
      <c r="J135" s="63"/>
      <c r="K135" s="73"/>
      <c r="L135" s="61"/>
      <c r="M135" s="61"/>
      <c r="N135" s="61"/>
      <c r="O135" s="61"/>
      <c r="P135" s="61"/>
      <c r="Q135" s="64"/>
      <c r="R135" s="64"/>
      <c r="S135" s="64"/>
      <c r="T135" s="64"/>
      <c r="U135" s="64"/>
      <c r="V135" s="63"/>
      <c r="W135" s="68" t="str">
        <f>IF(ISERROR(VLOOKUP(V135,[1]Taken!$A:$B,2,FALSE)),"",VLOOKUP(V135,[1]Taken!$A:$B,2,FALSE))</f>
        <v/>
      </c>
      <c r="X135" s="63"/>
      <c r="Y135" s="68" t="str">
        <f>IF(ISERROR(VLOOKUP(B135,[1]Grootboeknummer!$A:$V,22,FALSE)),"",VLOOKUP(B135,[1]Grootboeknummer!$A:$V,22,FALSE))</f>
        <v/>
      </c>
      <c r="Z135" s="68" t="str">
        <f>IF(ISERROR(VLOOKUP(B135,[1]Grootboeknummer!$A:$W,23,FALSE)),"",VLOOKUP(B135,[1]Grootboeknummer!$A:$W,23,FALSE))</f>
        <v/>
      </c>
      <c r="AA135" s="68" t="str">
        <f>IF(ISERROR(VLOOKUP(B135,[1]Programma!$A:$C,3,FALSE)),"",VLOOKUP(B135,[1]Programma!$A:$C,3,FALSE))</f>
        <v/>
      </c>
      <c r="AB135" s="45" t="str">
        <f>IF(B135="","",VLOOKUP(B135&amp;E135&amp;F135,[1]Kredietbeheerders!$A:$E,4,FALSE))</f>
        <v/>
      </c>
      <c r="AC135" s="76" t="str">
        <f>IF(B135="","",VLOOKUP(B135&amp;E135&amp;F135,[1]Kredietbeheerders!$A:$E,5,FALSE))</f>
        <v/>
      </c>
    </row>
    <row r="136" spans="1:29" x14ac:dyDescent="0.25">
      <c r="A136" s="6"/>
      <c r="B136" s="63"/>
      <c r="C136" s="68" t="str">
        <f>IF(D136=1,"GEBLOKKEERD NUMMER",IF(ISERROR(VLOOKUP(B136,[1]Grootboeknummer!$A:$B,2,FALSE)),"",VLOOKUP(B136,[1]Grootboeknummer!$A:$B,2,FALSE)))</f>
        <v/>
      </c>
      <c r="D136" s="68" t="str">
        <f>IF(ISERROR(VLOOKUP(B136,[1]Grootboeknummer!$A:$B,2,FALSE)),"",VLOOKUP(B136,[1]Grootboeknummer!$A:$F,6,FALSE))</f>
        <v/>
      </c>
      <c r="E136" s="63"/>
      <c r="F136" s="80"/>
      <c r="G136" s="68" t="str">
        <f>IF(H136=1,"GEBLOKKEERD NUMMER",IF(E136="","",VLOOKUP(E136&amp;F136,[1]Kostensoort!$A:$F,4,FALSE)))</f>
        <v/>
      </c>
      <c r="H136" s="68" t="str">
        <f>IF(E136="","",VLOOKUP(E136&amp;F136,[1]Kostensoort!$A:$G,7,FALSE))</f>
        <v/>
      </c>
      <c r="I136" s="72" t="str">
        <f>IF(B136="","",IF(VLOOKUP(B136&amp;E136&amp;F136,[1]Kredietbeheerders!$A:$B,2,FALSE)=10,"J","N"))</f>
        <v/>
      </c>
      <c r="J136" s="63"/>
      <c r="K136" s="73"/>
      <c r="L136" s="61"/>
      <c r="M136" s="61"/>
      <c r="N136" s="61"/>
      <c r="O136" s="61"/>
      <c r="P136" s="61"/>
      <c r="Q136" s="64"/>
      <c r="R136" s="64"/>
      <c r="S136" s="64"/>
      <c r="T136" s="64"/>
      <c r="U136" s="64"/>
      <c r="V136" s="63"/>
      <c r="W136" s="68" t="str">
        <f>IF(ISERROR(VLOOKUP(V136,[1]Taken!$A:$B,2,FALSE)),"",VLOOKUP(V136,[1]Taken!$A:$B,2,FALSE))</f>
        <v/>
      </c>
      <c r="X136" s="63"/>
      <c r="Y136" s="68" t="str">
        <f>IF(ISERROR(VLOOKUP(B136,[1]Grootboeknummer!$A:$V,22,FALSE)),"",VLOOKUP(B136,[1]Grootboeknummer!$A:$V,22,FALSE))</f>
        <v/>
      </c>
      <c r="Z136" s="68" t="str">
        <f>IF(ISERROR(VLOOKUP(B136,[1]Grootboeknummer!$A:$W,23,FALSE)),"",VLOOKUP(B136,[1]Grootboeknummer!$A:$W,23,FALSE))</f>
        <v/>
      </c>
      <c r="AA136" s="68" t="str">
        <f>IF(ISERROR(VLOOKUP(B136,[1]Programma!$A:$C,3,FALSE)),"",VLOOKUP(B136,[1]Programma!$A:$C,3,FALSE))</f>
        <v/>
      </c>
      <c r="AB136" s="45" t="str">
        <f>IF(B136="","",VLOOKUP(B136&amp;E136&amp;F136,[1]Kredietbeheerders!$A:$E,4,FALSE))</f>
        <v/>
      </c>
      <c r="AC136" s="76" t="str">
        <f>IF(B136="","",VLOOKUP(B136&amp;E136&amp;F136,[1]Kredietbeheerders!$A:$E,5,FALSE))</f>
        <v/>
      </c>
    </row>
    <row r="137" spans="1:29" x14ac:dyDescent="0.25">
      <c r="A137" s="6"/>
      <c r="B137" s="63"/>
      <c r="C137" s="68" t="str">
        <f>IF(D137=1,"GEBLOKKEERD NUMMER",IF(ISERROR(VLOOKUP(B137,[1]Grootboeknummer!$A:$B,2,FALSE)),"",VLOOKUP(B137,[1]Grootboeknummer!$A:$B,2,FALSE)))</f>
        <v/>
      </c>
      <c r="D137" s="68" t="str">
        <f>IF(ISERROR(VLOOKUP(B137,[1]Grootboeknummer!$A:$B,2,FALSE)),"",VLOOKUP(B137,[1]Grootboeknummer!$A:$F,6,FALSE))</f>
        <v/>
      </c>
      <c r="E137" s="63"/>
      <c r="F137" s="80"/>
      <c r="G137" s="68" t="str">
        <f>IF(H137=1,"GEBLOKKEERD NUMMER",IF(E137="","",VLOOKUP(E137&amp;F137,[1]Kostensoort!$A:$F,4,FALSE)))</f>
        <v/>
      </c>
      <c r="H137" s="68" t="str">
        <f>IF(E137="","",VLOOKUP(E137&amp;F137,[1]Kostensoort!$A:$G,7,FALSE))</f>
        <v/>
      </c>
      <c r="I137" s="72" t="str">
        <f>IF(B137="","",IF(VLOOKUP(B137&amp;E137&amp;F137,[1]Kredietbeheerders!$A:$B,2,FALSE)=10,"J","N"))</f>
        <v/>
      </c>
      <c r="J137" s="63"/>
      <c r="K137" s="73"/>
      <c r="L137" s="61"/>
      <c r="M137" s="61"/>
      <c r="N137" s="61"/>
      <c r="O137" s="61"/>
      <c r="P137" s="61"/>
      <c r="Q137" s="64"/>
      <c r="R137" s="64"/>
      <c r="S137" s="64"/>
      <c r="T137" s="64"/>
      <c r="U137" s="64"/>
      <c r="V137" s="63"/>
      <c r="W137" s="68" t="str">
        <f>IF(ISERROR(VLOOKUP(V137,[1]Taken!$A:$B,2,FALSE)),"",VLOOKUP(V137,[1]Taken!$A:$B,2,FALSE))</f>
        <v/>
      </c>
      <c r="X137" s="63"/>
      <c r="Y137" s="68" t="str">
        <f>IF(ISERROR(VLOOKUP(B137,[1]Grootboeknummer!$A:$V,22,FALSE)),"",VLOOKUP(B137,[1]Grootboeknummer!$A:$V,22,FALSE))</f>
        <v/>
      </c>
      <c r="Z137" s="68" t="str">
        <f>IF(ISERROR(VLOOKUP(B137,[1]Grootboeknummer!$A:$W,23,FALSE)),"",VLOOKUP(B137,[1]Grootboeknummer!$A:$W,23,FALSE))</f>
        <v/>
      </c>
      <c r="AA137" s="68" t="str">
        <f>IF(ISERROR(VLOOKUP(B137,[1]Programma!$A:$C,3,FALSE)),"",VLOOKUP(B137,[1]Programma!$A:$C,3,FALSE))</f>
        <v/>
      </c>
      <c r="AB137" s="45" t="str">
        <f>IF(B137="","",VLOOKUP(B137&amp;E137&amp;F137,[1]Kredietbeheerders!$A:$E,4,FALSE))</f>
        <v/>
      </c>
      <c r="AC137" s="76" t="str">
        <f>IF(B137="","",VLOOKUP(B137&amp;E137&amp;F137,[1]Kredietbeheerders!$A:$E,5,FALSE))</f>
        <v/>
      </c>
    </row>
    <row r="138" spans="1:29" x14ac:dyDescent="0.25">
      <c r="A138" s="6"/>
      <c r="B138" s="63"/>
      <c r="C138" s="68" t="str">
        <f>IF(D138=1,"GEBLOKKEERD NUMMER",IF(ISERROR(VLOOKUP(B138,[1]Grootboeknummer!$A:$B,2,FALSE)),"",VLOOKUP(B138,[1]Grootboeknummer!$A:$B,2,FALSE)))</f>
        <v/>
      </c>
      <c r="D138" s="68" t="str">
        <f>IF(ISERROR(VLOOKUP(B138,[1]Grootboeknummer!$A:$B,2,FALSE)),"",VLOOKUP(B138,[1]Grootboeknummer!$A:$F,6,FALSE))</f>
        <v/>
      </c>
      <c r="E138" s="63"/>
      <c r="F138" s="80"/>
      <c r="G138" s="68" t="str">
        <f>IF(H138=1,"GEBLOKKEERD NUMMER",IF(E138="","",VLOOKUP(E138&amp;F138,[1]Kostensoort!$A:$F,4,FALSE)))</f>
        <v/>
      </c>
      <c r="H138" s="68" t="str">
        <f>IF(E138="","",VLOOKUP(E138&amp;F138,[1]Kostensoort!$A:$G,7,FALSE))</f>
        <v/>
      </c>
      <c r="I138" s="72" t="str">
        <f>IF(B138="","",IF(VLOOKUP(B138&amp;E138&amp;F138,[1]Kredietbeheerders!$A:$B,2,FALSE)=10,"J","N"))</f>
        <v/>
      </c>
      <c r="J138" s="63"/>
      <c r="K138" s="73"/>
      <c r="L138" s="61"/>
      <c r="M138" s="61"/>
      <c r="N138" s="61"/>
      <c r="O138" s="61"/>
      <c r="P138" s="61"/>
      <c r="Q138" s="64"/>
      <c r="R138" s="64"/>
      <c r="S138" s="64"/>
      <c r="T138" s="64"/>
      <c r="U138" s="64"/>
      <c r="V138" s="63"/>
      <c r="W138" s="68" t="str">
        <f>IF(ISERROR(VLOOKUP(V138,[1]Taken!$A:$B,2,FALSE)),"",VLOOKUP(V138,[1]Taken!$A:$B,2,FALSE))</f>
        <v/>
      </c>
      <c r="X138" s="63"/>
      <c r="Y138" s="68" t="str">
        <f>IF(ISERROR(VLOOKUP(B138,[1]Grootboeknummer!$A:$V,22,FALSE)),"",VLOOKUP(B138,[1]Grootboeknummer!$A:$V,22,FALSE))</f>
        <v/>
      </c>
      <c r="Z138" s="68" t="str">
        <f>IF(ISERROR(VLOOKUP(B138,[1]Grootboeknummer!$A:$W,23,FALSE)),"",VLOOKUP(B138,[1]Grootboeknummer!$A:$W,23,FALSE))</f>
        <v/>
      </c>
      <c r="AA138" s="68" t="str">
        <f>IF(ISERROR(VLOOKUP(B138,[1]Programma!$A:$C,3,FALSE)),"",VLOOKUP(B138,[1]Programma!$A:$C,3,FALSE))</f>
        <v/>
      </c>
      <c r="AB138" s="45" t="str">
        <f>IF(B138="","",VLOOKUP(B138&amp;E138&amp;F138,[1]Kredietbeheerders!$A:$E,4,FALSE))</f>
        <v/>
      </c>
      <c r="AC138" s="76" t="str">
        <f>IF(B138="","",VLOOKUP(B138&amp;E138&amp;F138,[1]Kredietbeheerders!$A:$E,5,FALSE))</f>
        <v/>
      </c>
    </row>
    <row r="139" spans="1:29" x14ac:dyDescent="0.25">
      <c r="A139" s="6"/>
      <c r="B139" s="63"/>
      <c r="C139" s="68" t="str">
        <f>IF(D139=1,"GEBLOKKEERD NUMMER",IF(ISERROR(VLOOKUP(B139,[1]Grootboeknummer!$A:$B,2,FALSE)),"",VLOOKUP(B139,[1]Grootboeknummer!$A:$B,2,FALSE)))</f>
        <v/>
      </c>
      <c r="D139" s="68" t="str">
        <f>IF(ISERROR(VLOOKUP(B139,[1]Grootboeknummer!$A:$B,2,FALSE)),"",VLOOKUP(B139,[1]Grootboeknummer!$A:$F,6,FALSE))</f>
        <v/>
      </c>
      <c r="E139" s="63"/>
      <c r="F139" s="80"/>
      <c r="G139" s="68" t="str">
        <f>IF(H139=1,"GEBLOKKEERD NUMMER",IF(E139="","",VLOOKUP(E139&amp;F139,[1]Kostensoort!$A:$F,4,FALSE)))</f>
        <v/>
      </c>
      <c r="H139" s="68" t="str">
        <f>IF(E139="","",VLOOKUP(E139&amp;F139,[1]Kostensoort!$A:$G,7,FALSE))</f>
        <v/>
      </c>
      <c r="I139" s="72" t="str">
        <f>IF(B139="","",IF(VLOOKUP(B139&amp;E139&amp;F139,[1]Kredietbeheerders!$A:$B,2,FALSE)=10,"J","N"))</f>
        <v/>
      </c>
      <c r="J139" s="63"/>
      <c r="K139" s="73"/>
      <c r="L139" s="61"/>
      <c r="M139" s="61"/>
      <c r="N139" s="61"/>
      <c r="O139" s="61"/>
      <c r="P139" s="61"/>
      <c r="Q139" s="64"/>
      <c r="R139" s="64"/>
      <c r="S139" s="64"/>
      <c r="T139" s="64"/>
      <c r="U139" s="64"/>
      <c r="V139" s="63"/>
      <c r="W139" s="68" t="str">
        <f>IF(ISERROR(VLOOKUP(V139,[1]Taken!$A:$B,2,FALSE)),"",VLOOKUP(V139,[1]Taken!$A:$B,2,FALSE))</f>
        <v/>
      </c>
      <c r="X139" s="63"/>
      <c r="Y139" s="68" t="str">
        <f>IF(ISERROR(VLOOKUP(B139,[1]Grootboeknummer!$A:$V,22,FALSE)),"",VLOOKUP(B139,[1]Grootboeknummer!$A:$V,22,FALSE))</f>
        <v/>
      </c>
      <c r="Z139" s="68" t="str">
        <f>IF(ISERROR(VLOOKUP(B139,[1]Grootboeknummer!$A:$W,23,FALSE)),"",VLOOKUP(B139,[1]Grootboeknummer!$A:$W,23,FALSE))</f>
        <v/>
      </c>
      <c r="AA139" s="68" t="str">
        <f>IF(ISERROR(VLOOKUP(B139,[1]Programma!$A:$C,3,FALSE)),"",VLOOKUP(B139,[1]Programma!$A:$C,3,FALSE))</f>
        <v/>
      </c>
      <c r="AB139" s="45" t="str">
        <f>IF(B139="","",VLOOKUP(B139&amp;E139&amp;F139,[1]Kredietbeheerders!$A:$E,4,FALSE))</f>
        <v/>
      </c>
      <c r="AC139" s="76" t="str">
        <f>IF(B139="","",VLOOKUP(B139&amp;E139&amp;F139,[1]Kredietbeheerders!$A:$E,5,FALSE))</f>
        <v/>
      </c>
    </row>
    <row r="140" spans="1:29" x14ac:dyDescent="0.25">
      <c r="A140" s="6"/>
      <c r="B140" s="63"/>
      <c r="C140" s="68" t="str">
        <f>IF(D140=1,"GEBLOKKEERD NUMMER",IF(ISERROR(VLOOKUP(B140,[1]Grootboeknummer!$A:$B,2,FALSE)),"",VLOOKUP(B140,[1]Grootboeknummer!$A:$B,2,FALSE)))</f>
        <v/>
      </c>
      <c r="D140" s="68" t="str">
        <f>IF(ISERROR(VLOOKUP(B140,[1]Grootboeknummer!$A:$B,2,FALSE)),"",VLOOKUP(B140,[1]Grootboeknummer!$A:$F,6,FALSE))</f>
        <v/>
      </c>
      <c r="E140" s="63"/>
      <c r="F140" s="80"/>
      <c r="G140" s="68" t="str">
        <f>IF(H140=1,"GEBLOKKEERD NUMMER",IF(E140="","",VLOOKUP(E140&amp;F140,[1]Kostensoort!$A:$F,4,FALSE)))</f>
        <v/>
      </c>
      <c r="H140" s="68" t="str">
        <f>IF(E140="","",VLOOKUP(E140&amp;F140,[1]Kostensoort!$A:$G,7,FALSE))</f>
        <v/>
      </c>
      <c r="I140" s="72" t="str">
        <f>IF(B140="","",IF(VLOOKUP(B140&amp;E140&amp;F140,[1]Kredietbeheerders!$A:$B,2,FALSE)=10,"J","N"))</f>
        <v/>
      </c>
      <c r="J140" s="63"/>
      <c r="K140" s="73"/>
      <c r="L140" s="61"/>
      <c r="M140" s="61"/>
      <c r="N140" s="61"/>
      <c r="O140" s="61"/>
      <c r="P140" s="61"/>
      <c r="Q140" s="64"/>
      <c r="R140" s="64"/>
      <c r="S140" s="64"/>
      <c r="T140" s="64"/>
      <c r="U140" s="64"/>
      <c r="V140" s="63"/>
      <c r="W140" s="68" t="str">
        <f>IF(ISERROR(VLOOKUP(V140,[1]Taken!$A:$B,2,FALSE)),"",VLOOKUP(V140,[1]Taken!$A:$B,2,FALSE))</f>
        <v/>
      </c>
      <c r="X140" s="63"/>
      <c r="Y140" s="68" t="str">
        <f>IF(ISERROR(VLOOKUP(B140,[1]Grootboeknummer!$A:$V,22,FALSE)),"",VLOOKUP(B140,[1]Grootboeknummer!$A:$V,22,FALSE))</f>
        <v/>
      </c>
      <c r="Z140" s="68" t="str">
        <f>IF(ISERROR(VLOOKUP(B140,[1]Grootboeknummer!$A:$W,23,FALSE)),"",VLOOKUP(B140,[1]Grootboeknummer!$A:$W,23,FALSE))</f>
        <v/>
      </c>
      <c r="AA140" s="68" t="str">
        <f>IF(ISERROR(VLOOKUP(B140,[1]Programma!$A:$C,3,FALSE)),"",VLOOKUP(B140,[1]Programma!$A:$C,3,FALSE))</f>
        <v/>
      </c>
      <c r="AB140" s="45" t="str">
        <f>IF(B140="","",VLOOKUP(B140&amp;E140&amp;F140,[1]Kredietbeheerders!$A:$E,4,FALSE))</f>
        <v/>
      </c>
      <c r="AC140" s="76" t="str">
        <f>IF(B140="","",VLOOKUP(B140&amp;E140&amp;F140,[1]Kredietbeheerders!$A:$E,5,FALSE))</f>
        <v/>
      </c>
    </row>
    <row r="141" spans="1:29" x14ac:dyDescent="0.25">
      <c r="A141" s="6"/>
      <c r="B141" s="63"/>
      <c r="C141" s="68" t="str">
        <f>IF(D141=1,"GEBLOKKEERD NUMMER",IF(ISERROR(VLOOKUP(B141,[1]Grootboeknummer!$A:$B,2,FALSE)),"",VLOOKUP(B141,[1]Grootboeknummer!$A:$B,2,FALSE)))</f>
        <v/>
      </c>
      <c r="D141" s="68" t="str">
        <f>IF(ISERROR(VLOOKUP(B141,[1]Grootboeknummer!$A:$B,2,FALSE)),"",VLOOKUP(B141,[1]Grootboeknummer!$A:$F,6,FALSE))</f>
        <v/>
      </c>
      <c r="E141" s="63"/>
      <c r="F141" s="80"/>
      <c r="G141" s="68" t="str">
        <f>IF(H141=1,"GEBLOKKEERD NUMMER",IF(E141="","",VLOOKUP(E141&amp;F141,[1]Kostensoort!$A:$F,4,FALSE)))</f>
        <v/>
      </c>
      <c r="H141" s="68" t="str">
        <f>IF(E141="","",VLOOKUP(E141&amp;F141,[1]Kostensoort!$A:$G,7,FALSE))</f>
        <v/>
      </c>
      <c r="I141" s="72" t="str">
        <f>IF(B141="","",IF(VLOOKUP(B141&amp;E141&amp;F141,[1]Kredietbeheerders!$A:$B,2,FALSE)=10,"J","N"))</f>
        <v/>
      </c>
      <c r="J141" s="63"/>
      <c r="K141" s="73"/>
      <c r="L141" s="61"/>
      <c r="M141" s="61"/>
      <c r="N141" s="61"/>
      <c r="O141" s="61"/>
      <c r="P141" s="61"/>
      <c r="Q141" s="64"/>
      <c r="R141" s="64"/>
      <c r="S141" s="64"/>
      <c r="T141" s="64"/>
      <c r="U141" s="64"/>
      <c r="V141" s="63"/>
      <c r="W141" s="68" t="str">
        <f>IF(ISERROR(VLOOKUP(V141,[1]Taken!$A:$B,2,FALSE)),"",VLOOKUP(V141,[1]Taken!$A:$B,2,FALSE))</f>
        <v/>
      </c>
      <c r="X141" s="63"/>
      <c r="Y141" s="68" t="str">
        <f>IF(ISERROR(VLOOKUP(B141,[1]Grootboeknummer!$A:$V,22,FALSE)),"",VLOOKUP(B141,[1]Grootboeknummer!$A:$V,22,FALSE))</f>
        <v/>
      </c>
      <c r="Z141" s="68" t="str">
        <f>IF(ISERROR(VLOOKUP(B141,[1]Grootboeknummer!$A:$W,23,FALSE)),"",VLOOKUP(B141,[1]Grootboeknummer!$A:$W,23,FALSE))</f>
        <v/>
      </c>
      <c r="AA141" s="68" t="str">
        <f>IF(ISERROR(VLOOKUP(B141,[1]Programma!$A:$C,3,FALSE)),"",VLOOKUP(B141,[1]Programma!$A:$C,3,FALSE))</f>
        <v/>
      </c>
      <c r="AB141" s="45" t="str">
        <f>IF(B141="","",VLOOKUP(B141&amp;E141&amp;F141,[1]Kredietbeheerders!$A:$E,4,FALSE))</f>
        <v/>
      </c>
      <c r="AC141" s="76" t="str">
        <f>IF(B141="","",VLOOKUP(B141&amp;E141&amp;F141,[1]Kredietbeheerders!$A:$E,5,FALSE))</f>
        <v/>
      </c>
    </row>
    <row r="142" spans="1:29" x14ac:dyDescent="0.25">
      <c r="A142" s="6"/>
      <c r="B142" s="63"/>
      <c r="C142" s="68" t="str">
        <f>IF(D142=1,"GEBLOKKEERD NUMMER",IF(ISERROR(VLOOKUP(B142,[1]Grootboeknummer!$A:$B,2,FALSE)),"",VLOOKUP(B142,[1]Grootboeknummer!$A:$B,2,FALSE)))</f>
        <v/>
      </c>
      <c r="D142" s="68" t="str">
        <f>IF(ISERROR(VLOOKUP(B142,[1]Grootboeknummer!$A:$B,2,FALSE)),"",VLOOKUP(B142,[1]Grootboeknummer!$A:$F,6,FALSE))</f>
        <v/>
      </c>
      <c r="E142" s="63"/>
      <c r="F142" s="80"/>
      <c r="G142" s="68" t="str">
        <f>IF(H142=1,"GEBLOKKEERD NUMMER",IF(E142="","",VLOOKUP(E142&amp;F142,[1]Kostensoort!$A:$F,4,FALSE)))</f>
        <v/>
      </c>
      <c r="H142" s="68" t="str">
        <f>IF(E142="","",VLOOKUP(E142&amp;F142,[1]Kostensoort!$A:$G,7,FALSE))</f>
        <v/>
      </c>
      <c r="I142" s="72" t="str">
        <f>IF(B142="","",IF(VLOOKUP(B142&amp;E142&amp;F142,[1]Kredietbeheerders!$A:$B,2,FALSE)=10,"J","N"))</f>
        <v/>
      </c>
      <c r="J142" s="63"/>
      <c r="K142" s="73"/>
      <c r="L142" s="61"/>
      <c r="M142" s="61"/>
      <c r="N142" s="61"/>
      <c r="O142" s="61"/>
      <c r="P142" s="61"/>
      <c r="Q142" s="64"/>
      <c r="R142" s="64"/>
      <c r="S142" s="64"/>
      <c r="T142" s="64"/>
      <c r="U142" s="64"/>
      <c r="V142" s="63"/>
      <c r="W142" s="68" t="str">
        <f>IF(ISERROR(VLOOKUP(V142,[1]Taken!$A:$B,2,FALSE)),"",VLOOKUP(V142,[1]Taken!$A:$B,2,FALSE))</f>
        <v/>
      </c>
      <c r="X142" s="63"/>
      <c r="Y142" s="68" t="str">
        <f>IF(ISERROR(VLOOKUP(B142,[1]Grootboeknummer!$A:$V,22,FALSE)),"",VLOOKUP(B142,[1]Grootboeknummer!$A:$V,22,FALSE))</f>
        <v/>
      </c>
      <c r="Z142" s="68" t="str">
        <f>IF(ISERROR(VLOOKUP(B142,[1]Grootboeknummer!$A:$W,23,FALSE)),"",VLOOKUP(B142,[1]Grootboeknummer!$A:$W,23,FALSE))</f>
        <v/>
      </c>
      <c r="AA142" s="68" t="str">
        <f>IF(ISERROR(VLOOKUP(B142,[1]Programma!$A:$C,3,FALSE)),"",VLOOKUP(B142,[1]Programma!$A:$C,3,FALSE))</f>
        <v/>
      </c>
      <c r="AB142" s="45" t="str">
        <f>IF(B142="","",VLOOKUP(B142&amp;E142&amp;F142,[1]Kredietbeheerders!$A:$E,4,FALSE))</f>
        <v/>
      </c>
      <c r="AC142" s="76" t="str">
        <f>IF(B142="","",VLOOKUP(B142&amp;E142&amp;F142,[1]Kredietbeheerders!$A:$E,5,FALSE))</f>
        <v/>
      </c>
    </row>
    <row r="143" spans="1:29" x14ac:dyDescent="0.25">
      <c r="A143" s="6"/>
      <c r="B143" s="63"/>
      <c r="C143" s="68" t="str">
        <f>IF(D143=1,"GEBLOKKEERD NUMMER",IF(ISERROR(VLOOKUP(B143,[1]Grootboeknummer!$A:$B,2,FALSE)),"",VLOOKUP(B143,[1]Grootboeknummer!$A:$B,2,FALSE)))</f>
        <v/>
      </c>
      <c r="D143" s="68" t="str">
        <f>IF(ISERROR(VLOOKUP(B143,[1]Grootboeknummer!$A:$B,2,FALSE)),"",VLOOKUP(B143,[1]Grootboeknummer!$A:$F,6,FALSE))</f>
        <v/>
      </c>
      <c r="E143" s="63"/>
      <c r="F143" s="80"/>
      <c r="G143" s="68" t="str">
        <f>IF(H143=1,"GEBLOKKEERD NUMMER",IF(E143="","",VLOOKUP(E143&amp;F143,[1]Kostensoort!$A:$F,4,FALSE)))</f>
        <v/>
      </c>
      <c r="H143" s="68" t="str">
        <f>IF(E143="","",VLOOKUP(E143&amp;F143,[1]Kostensoort!$A:$G,7,FALSE))</f>
        <v/>
      </c>
      <c r="I143" s="72" t="str">
        <f>IF(B143="","",IF(VLOOKUP(B143&amp;E143&amp;F143,[1]Kredietbeheerders!$A:$B,2,FALSE)=10,"J","N"))</f>
        <v/>
      </c>
      <c r="J143" s="63"/>
      <c r="K143" s="73"/>
      <c r="L143" s="61"/>
      <c r="M143" s="61"/>
      <c r="N143" s="61"/>
      <c r="O143" s="61"/>
      <c r="P143" s="61"/>
      <c r="Q143" s="64"/>
      <c r="R143" s="64"/>
      <c r="S143" s="64"/>
      <c r="T143" s="64"/>
      <c r="U143" s="64"/>
      <c r="V143" s="63"/>
      <c r="W143" s="68" t="str">
        <f>IF(ISERROR(VLOOKUP(V143,[1]Taken!$A:$B,2,FALSE)),"",VLOOKUP(V143,[1]Taken!$A:$B,2,FALSE))</f>
        <v/>
      </c>
      <c r="X143" s="63"/>
      <c r="Y143" s="68" t="str">
        <f>IF(ISERROR(VLOOKUP(B143,[1]Grootboeknummer!$A:$V,22,FALSE)),"",VLOOKUP(B143,[1]Grootboeknummer!$A:$V,22,FALSE))</f>
        <v/>
      </c>
      <c r="Z143" s="68" t="str">
        <f>IF(ISERROR(VLOOKUP(B143,[1]Grootboeknummer!$A:$W,23,FALSE)),"",VLOOKUP(B143,[1]Grootboeknummer!$A:$W,23,FALSE))</f>
        <v/>
      </c>
      <c r="AA143" s="68" t="str">
        <f>IF(ISERROR(VLOOKUP(B143,[1]Programma!$A:$C,3,FALSE)),"",VLOOKUP(B143,[1]Programma!$A:$C,3,FALSE))</f>
        <v/>
      </c>
      <c r="AB143" s="45" t="str">
        <f>IF(B143="","",VLOOKUP(B143&amp;E143&amp;F143,[1]Kredietbeheerders!$A:$E,4,FALSE))</f>
        <v/>
      </c>
      <c r="AC143" s="76" t="str">
        <f>IF(B143="","",VLOOKUP(B143&amp;E143&amp;F143,[1]Kredietbeheerders!$A:$E,5,FALSE))</f>
        <v/>
      </c>
    </row>
    <row r="144" spans="1:29" x14ac:dyDescent="0.25">
      <c r="A144" s="6"/>
      <c r="B144" s="63"/>
      <c r="C144" s="68" t="str">
        <f>IF(D144=1,"GEBLOKKEERD NUMMER",IF(ISERROR(VLOOKUP(B144,[1]Grootboeknummer!$A:$B,2,FALSE)),"",VLOOKUP(B144,[1]Grootboeknummer!$A:$B,2,FALSE)))</f>
        <v/>
      </c>
      <c r="D144" s="68" t="str">
        <f>IF(ISERROR(VLOOKUP(B144,[1]Grootboeknummer!$A:$B,2,FALSE)),"",VLOOKUP(B144,[1]Grootboeknummer!$A:$F,6,FALSE))</f>
        <v/>
      </c>
      <c r="E144" s="63"/>
      <c r="F144" s="80"/>
      <c r="G144" s="68" t="str">
        <f>IF(H144=1,"GEBLOKKEERD NUMMER",IF(E144="","",VLOOKUP(E144&amp;F144,[1]Kostensoort!$A:$F,4,FALSE)))</f>
        <v/>
      </c>
      <c r="H144" s="68" t="str">
        <f>IF(E144="","",VLOOKUP(E144&amp;F144,[1]Kostensoort!$A:$G,7,FALSE))</f>
        <v/>
      </c>
      <c r="I144" s="72" t="str">
        <f>IF(B144="","",IF(VLOOKUP(B144&amp;E144&amp;F144,[1]Kredietbeheerders!$A:$B,2,FALSE)=10,"J","N"))</f>
        <v/>
      </c>
      <c r="J144" s="63"/>
      <c r="K144" s="73"/>
      <c r="L144" s="61"/>
      <c r="M144" s="61"/>
      <c r="N144" s="61"/>
      <c r="O144" s="61"/>
      <c r="P144" s="61"/>
      <c r="Q144" s="64"/>
      <c r="R144" s="64"/>
      <c r="S144" s="64"/>
      <c r="T144" s="64"/>
      <c r="U144" s="64"/>
      <c r="V144" s="63"/>
      <c r="W144" s="68" t="str">
        <f>IF(ISERROR(VLOOKUP(V144,[1]Taken!$A:$B,2,FALSE)),"",VLOOKUP(V144,[1]Taken!$A:$B,2,FALSE))</f>
        <v/>
      </c>
      <c r="X144" s="63"/>
      <c r="Y144" s="68" t="str">
        <f>IF(ISERROR(VLOOKUP(B144,[1]Grootboeknummer!$A:$V,22,FALSE)),"",VLOOKUP(B144,[1]Grootboeknummer!$A:$V,22,FALSE))</f>
        <v/>
      </c>
      <c r="Z144" s="68" t="str">
        <f>IF(ISERROR(VLOOKUP(B144,[1]Grootboeknummer!$A:$W,23,FALSE)),"",VLOOKUP(B144,[1]Grootboeknummer!$A:$W,23,FALSE))</f>
        <v/>
      </c>
      <c r="AA144" s="68" t="str">
        <f>IF(ISERROR(VLOOKUP(B144,[1]Programma!$A:$C,3,FALSE)),"",VLOOKUP(B144,[1]Programma!$A:$C,3,FALSE))</f>
        <v/>
      </c>
      <c r="AB144" s="45" t="str">
        <f>IF(B144="","",VLOOKUP(B144&amp;E144&amp;F144,[1]Kredietbeheerders!$A:$E,4,FALSE))</f>
        <v/>
      </c>
      <c r="AC144" s="76" t="str">
        <f>IF(B144="","",VLOOKUP(B144&amp;E144&amp;F144,[1]Kredietbeheerders!$A:$E,5,FALSE))</f>
        <v/>
      </c>
    </row>
    <row r="145" spans="1:29" x14ac:dyDescent="0.25">
      <c r="A145" s="6"/>
      <c r="B145" s="63"/>
      <c r="C145" s="68" t="str">
        <f>IF(D145=1,"GEBLOKKEERD NUMMER",IF(ISERROR(VLOOKUP(B145,[1]Grootboeknummer!$A:$B,2,FALSE)),"",VLOOKUP(B145,[1]Grootboeknummer!$A:$B,2,FALSE)))</f>
        <v/>
      </c>
      <c r="D145" s="68" t="str">
        <f>IF(ISERROR(VLOOKUP(B145,[1]Grootboeknummer!$A:$B,2,FALSE)),"",VLOOKUP(B145,[1]Grootboeknummer!$A:$F,6,FALSE))</f>
        <v/>
      </c>
      <c r="E145" s="63"/>
      <c r="F145" s="80"/>
      <c r="G145" s="68" t="str">
        <f>IF(H145=1,"GEBLOKKEERD NUMMER",IF(E145="","",VLOOKUP(E145&amp;F145,[1]Kostensoort!$A:$F,4,FALSE)))</f>
        <v/>
      </c>
      <c r="H145" s="68" t="str">
        <f>IF(E145="","",VLOOKUP(E145&amp;F145,[1]Kostensoort!$A:$G,7,FALSE))</f>
        <v/>
      </c>
      <c r="I145" s="72" t="str">
        <f>IF(B145="","",IF(VLOOKUP(B145&amp;E145&amp;F145,[1]Kredietbeheerders!$A:$B,2,FALSE)=10,"J","N"))</f>
        <v/>
      </c>
      <c r="J145" s="63"/>
      <c r="K145" s="73"/>
      <c r="L145" s="61"/>
      <c r="M145" s="61"/>
      <c r="N145" s="61"/>
      <c r="O145" s="61"/>
      <c r="P145" s="61"/>
      <c r="Q145" s="64"/>
      <c r="R145" s="64"/>
      <c r="S145" s="64"/>
      <c r="T145" s="64"/>
      <c r="U145" s="64"/>
      <c r="V145" s="63"/>
      <c r="W145" s="68" t="str">
        <f>IF(ISERROR(VLOOKUP(V145,[1]Taken!$A:$B,2,FALSE)),"",VLOOKUP(V145,[1]Taken!$A:$B,2,FALSE))</f>
        <v/>
      </c>
      <c r="X145" s="63"/>
      <c r="Y145" s="68" t="str">
        <f>IF(ISERROR(VLOOKUP(B145,[1]Grootboeknummer!$A:$V,22,FALSE)),"",VLOOKUP(B145,[1]Grootboeknummer!$A:$V,22,FALSE))</f>
        <v/>
      </c>
      <c r="Z145" s="68" t="str">
        <f>IF(ISERROR(VLOOKUP(B145,[1]Grootboeknummer!$A:$W,23,FALSE)),"",VLOOKUP(B145,[1]Grootboeknummer!$A:$W,23,FALSE))</f>
        <v/>
      </c>
      <c r="AA145" s="68" t="str">
        <f>IF(ISERROR(VLOOKUP(B145,[1]Programma!$A:$C,3,FALSE)),"",VLOOKUP(B145,[1]Programma!$A:$C,3,FALSE))</f>
        <v/>
      </c>
      <c r="AB145" s="45" t="str">
        <f>IF(B145="","",VLOOKUP(B145&amp;E145&amp;F145,[1]Kredietbeheerders!$A:$E,4,FALSE))</f>
        <v/>
      </c>
      <c r="AC145" s="76" t="str">
        <f>IF(B145="","",VLOOKUP(B145&amp;E145&amp;F145,[1]Kredietbeheerders!$A:$E,5,FALSE))</f>
        <v/>
      </c>
    </row>
    <row r="146" spans="1:29" x14ac:dyDescent="0.25">
      <c r="A146" s="6"/>
      <c r="B146" s="63"/>
      <c r="C146" s="68" t="str">
        <f>IF(D146=1,"GEBLOKKEERD NUMMER",IF(ISERROR(VLOOKUP(B146,[1]Grootboeknummer!$A:$B,2,FALSE)),"",VLOOKUP(B146,[1]Grootboeknummer!$A:$B,2,FALSE)))</f>
        <v/>
      </c>
      <c r="D146" s="68" t="str">
        <f>IF(ISERROR(VLOOKUP(B146,[1]Grootboeknummer!$A:$B,2,FALSE)),"",VLOOKUP(B146,[1]Grootboeknummer!$A:$F,6,FALSE))</f>
        <v/>
      </c>
      <c r="E146" s="63"/>
      <c r="F146" s="80"/>
      <c r="G146" s="68" t="str">
        <f>IF(H146=1,"GEBLOKKEERD NUMMER",IF(E146="","",VLOOKUP(E146&amp;F146,[1]Kostensoort!$A:$F,4,FALSE)))</f>
        <v/>
      </c>
      <c r="H146" s="68" t="str">
        <f>IF(E146="","",VLOOKUP(E146&amp;F146,[1]Kostensoort!$A:$G,7,FALSE))</f>
        <v/>
      </c>
      <c r="I146" s="72" t="str">
        <f>IF(B146="","",IF(VLOOKUP(B146&amp;E146&amp;F146,[1]Kredietbeheerders!$A:$B,2,FALSE)=10,"J","N"))</f>
        <v/>
      </c>
      <c r="J146" s="63"/>
      <c r="K146" s="73"/>
      <c r="L146" s="61"/>
      <c r="M146" s="61"/>
      <c r="N146" s="61"/>
      <c r="O146" s="61"/>
      <c r="P146" s="61"/>
      <c r="Q146" s="64"/>
      <c r="R146" s="64"/>
      <c r="S146" s="64"/>
      <c r="T146" s="64"/>
      <c r="U146" s="64"/>
      <c r="V146" s="63"/>
      <c r="W146" s="68" t="str">
        <f>IF(ISERROR(VLOOKUP(V146,[1]Taken!$A:$B,2,FALSE)),"",VLOOKUP(V146,[1]Taken!$A:$B,2,FALSE))</f>
        <v/>
      </c>
      <c r="X146" s="63"/>
      <c r="Y146" s="68" t="str">
        <f>IF(ISERROR(VLOOKUP(B146,[1]Grootboeknummer!$A:$V,22,FALSE)),"",VLOOKUP(B146,[1]Grootboeknummer!$A:$V,22,FALSE))</f>
        <v/>
      </c>
      <c r="Z146" s="68" t="str">
        <f>IF(ISERROR(VLOOKUP(B146,[1]Grootboeknummer!$A:$W,23,FALSE)),"",VLOOKUP(B146,[1]Grootboeknummer!$A:$W,23,FALSE))</f>
        <v/>
      </c>
      <c r="AA146" s="68" t="str">
        <f>IF(ISERROR(VLOOKUP(B146,[1]Programma!$A:$C,3,FALSE)),"",VLOOKUP(B146,[1]Programma!$A:$C,3,FALSE))</f>
        <v/>
      </c>
      <c r="AB146" s="45" t="str">
        <f>IF(B146="","",VLOOKUP(B146&amp;E146&amp;F146,[1]Kredietbeheerders!$A:$E,4,FALSE))</f>
        <v/>
      </c>
      <c r="AC146" s="76" t="str">
        <f>IF(B146="","",VLOOKUP(B146&amp;E146&amp;F146,[1]Kredietbeheerders!$A:$E,5,FALSE))</f>
        <v/>
      </c>
    </row>
    <row r="147" spans="1:29" x14ac:dyDescent="0.25">
      <c r="A147" s="6"/>
      <c r="B147" s="63"/>
      <c r="C147" s="68" t="str">
        <f>IF(D147=1,"GEBLOKKEERD NUMMER",IF(ISERROR(VLOOKUP(B147,[1]Grootboeknummer!$A:$B,2,FALSE)),"",VLOOKUP(B147,[1]Grootboeknummer!$A:$B,2,FALSE)))</f>
        <v/>
      </c>
      <c r="D147" s="68" t="str">
        <f>IF(ISERROR(VLOOKUP(B147,[1]Grootboeknummer!$A:$B,2,FALSE)),"",VLOOKUP(B147,[1]Grootboeknummer!$A:$F,6,FALSE))</f>
        <v/>
      </c>
      <c r="E147" s="63"/>
      <c r="F147" s="80"/>
      <c r="G147" s="68" t="str">
        <f>IF(H147=1,"GEBLOKKEERD NUMMER",IF(E147="","",VLOOKUP(E147&amp;F147,[1]Kostensoort!$A:$F,4,FALSE)))</f>
        <v/>
      </c>
      <c r="H147" s="68" t="str">
        <f>IF(E147="","",VLOOKUP(E147&amp;F147,[1]Kostensoort!$A:$G,7,FALSE))</f>
        <v/>
      </c>
      <c r="I147" s="72" t="str">
        <f>IF(B147="","",IF(VLOOKUP(B147&amp;E147&amp;F147,[1]Kredietbeheerders!$A:$B,2,FALSE)=10,"J","N"))</f>
        <v/>
      </c>
      <c r="J147" s="63"/>
      <c r="K147" s="73"/>
      <c r="L147" s="61"/>
      <c r="M147" s="61"/>
      <c r="N147" s="61"/>
      <c r="O147" s="61"/>
      <c r="P147" s="61"/>
      <c r="Q147" s="64"/>
      <c r="R147" s="64"/>
      <c r="S147" s="64"/>
      <c r="T147" s="64"/>
      <c r="U147" s="64"/>
      <c r="V147" s="63"/>
      <c r="W147" s="68" t="str">
        <f>IF(ISERROR(VLOOKUP(V147,[1]Taken!$A:$B,2,FALSE)),"",VLOOKUP(V147,[1]Taken!$A:$B,2,FALSE))</f>
        <v/>
      </c>
      <c r="X147" s="63"/>
      <c r="Y147" s="68" t="str">
        <f>IF(ISERROR(VLOOKUP(B147,[1]Grootboeknummer!$A:$V,22,FALSE)),"",VLOOKUP(B147,[1]Grootboeknummer!$A:$V,22,FALSE))</f>
        <v/>
      </c>
      <c r="Z147" s="68" t="str">
        <f>IF(ISERROR(VLOOKUP(B147,[1]Grootboeknummer!$A:$W,23,FALSE)),"",VLOOKUP(B147,[1]Grootboeknummer!$A:$W,23,FALSE))</f>
        <v/>
      </c>
      <c r="AA147" s="68" t="str">
        <f>IF(ISERROR(VLOOKUP(B147,[1]Programma!$A:$C,3,FALSE)),"",VLOOKUP(B147,[1]Programma!$A:$C,3,FALSE))</f>
        <v/>
      </c>
      <c r="AB147" s="45" t="str">
        <f>IF(B147="","",VLOOKUP(B147&amp;E147&amp;F147,[1]Kredietbeheerders!$A:$E,4,FALSE))</f>
        <v/>
      </c>
      <c r="AC147" s="76" t="str">
        <f>IF(B147="","",VLOOKUP(B147&amp;E147&amp;F147,[1]Kredietbeheerders!$A:$E,5,FALSE))</f>
        <v/>
      </c>
    </row>
    <row r="148" spans="1:29" x14ac:dyDescent="0.25">
      <c r="A148" s="6"/>
      <c r="B148" s="63"/>
      <c r="C148" s="68" t="str">
        <f>IF(D148=1,"GEBLOKKEERD NUMMER",IF(ISERROR(VLOOKUP(B148,[1]Grootboeknummer!$A:$B,2,FALSE)),"",VLOOKUP(B148,[1]Grootboeknummer!$A:$B,2,FALSE)))</f>
        <v/>
      </c>
      <c r="D148" s="68" t="str">
        <f>IF(ISERROR(VLOOKUP(B148,[1]Grootboeknummer!$A:$B,2,FALSE)),"",VLOOKUP(B148,[1]Grootboeknummer!$A:$F,6,FALSE))</f>
        <v/>
      </c>
      <c r="E148" s="63"/>
      <c r="F148" s="80"/>
      <c r="G148" s="68" t="str">
        <f>IF(H148=1,"GEBLOKKEERD NUMMER",IF(E148="","",VLOOKUP(E148&amp;F148,[1]Kostensoort!$A:$F,4,FALSE)))</f>
        <v/>
      </c>
      <c r="H148" s="68" t="str">
        <f>IF(E148="","",VLOOKUP(E148&amp;F148,[1]Kostensoort!$A:$G,7,FALSE))</f>
        <v/>
      </c>
      <c r="I148" s="72" t="str">
        <f>IF(B148="","",IF(VLOOKUP(B148&amp;E148&amp;F148,[1]Kredietbeheerders!$A:$B,2,FALSE)=10,"J","N"))</f>
        <v/>
      </c>
      <c r="J148" s="63"/>
      <c r="K148" s="73"/>
      <c r="L148" s="61"/>
      <c r="M148" s="61"/>
      <c r="N148" s="61"/>
      <c r="O148" s="61"/>
      <c r="P148" s="61"/>
      <c r="Q148" s="64"/>
      <c r="R148" s="64"/>
      <c r="S148" s="64"/>
      <c r="T148" s="64"/>
      <c r="U148" s="64"/>
      <c r="V148" s="63"/>
      <c r="W148" s="68" t="str">
        <f>IF(ISERROR(VLOOKUP(V148,[1]Taken!$A:$B,2,FALSE)),"",VLOOKUP(V148,[1]Taken!$A:$B,2,FALSE))</f>
        <v/>
      </c>
      <c r="X148" s="63"/>
      <c r="Y148" s="68" t="str">
        <f>IF(ISERROR(VLOOKUP(B148,[1]Grootboeknummer!$A:$V,22,FALSE)),"",VLOOKUP(B148,[1]Grootboeknummer!$A:$V,22,FALSE))</f>
        <v/>
      </c>
      <c r="Z148" s="68" t="str">
        <f>IF(ISERROR(VLOOKUP(B148,[1]Grootboeknummer!$A:$W,23,FALSE)),"",VLOOKUP(B148,[1]Grootboeknummer!$A:$W,23,FALSE))</f>
        <v/>
      </c>
      <c r="AA148" s="68" t="str">
        <f>IF(ISERROR(VLOOKUP(B148,[1]Programma!$A:$C,3,FALSE)),"",VLOOKUP(B148,[1]Programma!$A:$C,3,FALSE))</f>
        <v/>
      </c>
      <c r="AB148" s="45" t="str">
        <f>IF(B148="","",VLOOKUP(B148&amp;E148&amp;F148,[1]Kredietbeheerders!$A:$E,4,FALSE))</f>
        <v/>
      </c>
      <c r="AC148" s="76" t="str">
        <f>IF(B148="","",VLOOKUP(B148&amp;E148&amp;F148,[1]Kredietbeheerders!$A:$E,5,FALSE))</f>
        <v/>
      </c>
    </row>
    <row r="149" spans="1:29" x14ac:dyDescent="0.25">
      <c r="A149" s="6"/>
      <c r="B149" s="63"/>
      <c r="C149" s="68" t="str">
        <f>IF(D149=1,"GEBLOKKEERD NUMMER",IF(ISERROR(VLOOKUP(B149,[1]Grootboeknummer!$A:$B,2,FALSE)),"",VLOOKUP(B149,[1]Grootboeknummer!$A:$B,2,FALSE)))</f>
        <v/>
      </c>
      <c r="D149" s="68" t="str">
        <f>IF(ISERROR(VLOOKUP(B149,[1]Grootboeknummer!$A:$B,2,FALSE)),"",VLOOKUP(B149,[1]Grootboeknummer!$A:$F,6,FALSE))</f>
        <v/>
      </c>
      <c r="E149" s="63"/>
      <c r="F149" s="80"/>
      <c r="G149" s="68" t="str">
        <f>IF(H149=1,"GEBLOKKEERD NUMMER",IF(E149="","",VLOOKUP(E149&amp;F149,[1]Kostensoort!$A:$F,4,FALSE)))</f>
        <v/>
      </c>
      <c r="H149" s="68" t="str">
        <f>IF(E149="","",VLOOKUP(E149&amp;F149,[1]Kostensoort!$A:$G,7,FALSE))</f>
        <v/>
      </c>
      <c r="I149" s="72" t="str">
        <f>IF(B149="","",IF(VLOOKUP(B149&amp;E149&amp;F149,[1]Kredietbeheerders!$A:$B,2,FALSE)=10,"J","N"))</f>
        <v/>
      </c>
      <c r="J149" s="63"/>
      <c r="K149" s="73"/>
      <c r="L149" s="61"/>
      <c r="M149" s="61"/>
      <c r="N149" s="61"/>
      <c r="O149" s="61"/>
      <c r="P149" s="61"/>
      <c r="Q149" s="64"/>
      <c r="R149" s="64"/>
      <c r="S149" s="64"/>
      <c r="T149" s="64"/>
      <c r="U149" s="64"/>
      <c r="V149" s="63"/>
      <c r="W149" s="68" t="str">
        <f>IF(ISERROR(VLOOKUP(V149,[1]Taken!$A:$B,2,FALSE)),"",VLOOKUP(V149,[1]Taken!$A:$B,2,FALSE))</f>
        <v/>
      </c>
      <c r="X149" s="63"/>
      <c r="Y149" s="68" t="str">
        <f>IF(ISERROR(VLOOKUP(B149,[1]Grootboeknummer!$A:$V,22,FALSE)),"",VLOOKUP(B149,[1]Grootboeknummer!$A:$V,22,FALSE))</f>
        <v/>
      </c>
      <c r="Z149" s="68" t="str">
        <f>IF(ISERROR(VLOOKUP(B149,[1]Grootboeknummer!$A:$W,23,FALSE)),"",VLOOKUP(B149,[1]Grootboeknummer!$A:$W,23,FALSE))</f>
        <v/>
      </c>
      <c r="AA149" s="68" t="str">
        <f>IF(ISERROR(VLOOKUP(B149,[1]Programma!$A:$C,3,FALSE)),"",VLOOKUP(B149,[1]Programma!$A:$C,3,FALSE))</f>
        <v/>
      </c>
      <c r="AB149" s="45" t="str">
        <f>IF(B149="","",VLOOKUP(B149&amp;E149&amp;F149,[1]Kredietbeheerders!$A:$E,4,FALSE))</f>
        <v/>
      </c>
      <c r="AC149" s="76" t="str">
        <f>IF(B149="","",VLOOKUP(B149&amp;E149&amp;F149,[1]Kredietbeheerders!$A:$E,5,FALSE))</f>
        <v/>
      </c>
    </row>
    <row r="150" spans="1:29" x14ac:dyDescent="0.25">
      <c r="A150" s="6"/>
      <c r="B150" s="63"/>
      <c r="C150" s="68" t="str">
        <f>IF(D150=1,"GEBLOKKEERD NUMMER",IF(ISERROR(VLOOKUP(B150,[1]Grootboeknummer!$A:$B,2,FALSE)),"",VLOOKUP(B150,[1]Grootboeknummer!$A:$B,2,FALSE)))</f>
        <v/>
      </c>
      <c r="D150" s="68" t="str">
        <f>IF(ISERROR(VLOOKUP(B150,[1]Grootboeknummer!$A:$B,2,FALSE)),"",VLOOKUP(B150,[1]Grootboeknummer!$A:$F,6,FALSE))</f>
        <v/>
      </c>
      <c r="E150" s="63"/>
      <c r="F150" s="80"/>
      <c r="G150" s="68" t="str">
        <f>IF(H150=1,"GEBLOKKEERD NUMMER",IF(E150="","",VLOOKUP(E150&amp;F150,[1]Kostensoort!$A:$F,4,FALSE)))</f>
        <v/>
      </c>
      <c r="H150" s="68" t="str">
        <f>IF(E150="","",VLOOKUP(E150&amp;F150,[1]Kostensoort!$A:$G,7,FALSE))</f>
        <v/>
      </c>
      <c r="I150" s="72" t="str">
        <f>IF(B150="","",IF(VLOOKUP(B150&amp;E150&amp;F150,[1]Kredietbeheerders!$A:$B,2,FALSE)=10,"J","N"))</f>
        <v/>
      </c>
      <c r="J150" s="63"/>
      <c r="K150" s="73"/>
      <c r="L150" s="61"/>
      <c r="M150" s="61"/>
      <c r="N150" s="61"/>
      <c r="O150" s="61"/>
      <c r="P150" s="61"/>
      <c r="Q150" s="64"/>
      <c r="R150" s="64"/>
      <c r="S150" s="64"/>
      <c r="T150" s="64"/>
      <c r="U150" s="64"/>
      <c r="V150" s="63"/>
      <c r="W150" s="68" t="str">
        <f>IF(ISERROR(VLOOKUP(V150,[1]Taken!$A:$B,2,FALSE)),"",VLOOKUP(V150,[1]Taken!$A:$B,2,FALSE))</f>
        <v/>
      </c>
      <c r="X150" s="63"/>
      <c r="Y150" s="68" t="str">
        <f>IF(ISERROR(VLOOKUP(B150,[1]Grootboeknummer!$A:$V,22,FALSE)),"",VLOOKUP(B150,[1]Grootboeknummer!$A:$V,22,FALSE))</f>
        <v/>
      </c>
      <c r="Z150" s="68" t="str">
        <f>IF(ISERROR(VLOOKUP(B150,[1]Grootboeknummer!$A:$W,23,FALSE)),"",VLOOKUP(B150,[1]Grootboeknummer!$A:$W,23,FALSE))</f>
        <v/>
      </c>
      <c r="AA150" s="68" t="str">
        <f>IF(ISERROR(VLOOKUP(B150,[1]Programma!$A:$C,3,FALSE)),"",VLOOKUP(B150,[1]Programma!$A:$C,3,FALSE))</f>
        <v/>
      </c>
      <c r="AB150" s="45" t="str">
        <f>IF(B150="","",VLOOKUP(B150&amp;E150&amp;F150,[1]Kredietbeheerders!$A:$E,4,FALSE))</f>
        <v/>
      </c>
      <c r="AC150" s="76" t="str">
        <f>IF(B150="","",VLOOKUP(B150&amp;E150&amp;F150,[1]Kredietbeheerders!$A:$E,5,FALSE))</f>
        <v/>
      </c>
    </row>
    <row r="151" spans="1:29" x14ac:dyDescent="0.25">
      <c r="A151" s="6"/>
      <c r="B151" s="63"/>
      <c r="C151" s="68" t="str">
        <f>IF(D151=1,"GEBLOKKEERD NUMMER",IF(ISERROR(VLOOKUP(B151,[1]Grootboeknummer!$A:$B,2,FALSE)),"",VLOOKUP(B151,[1]Grootboeknummer!$A:$B,2,FALSE)))</f>
        <v/>
      </c>
      <c r="D151" s="68" t="str">
        <f>IF(ISERROR(VLOOKUP(B151,[1]Grootboeknummer!$A:$B,2,FALSE)),"",VLOOKUP(B151,[1]Grootboeknummer!$A:$F,6,FALSE))</f>
        <v/>
      </c>
      <c r="E151" s="63"/>
      <c r="F151" s="80"/>
      <c r="G151" s="68" t="str">
        <f>IF(H151=1,"GEBLOKKEERD NUMMER",IF(E151="","",VLOOKUP(E151&amp;F151,[1]Kostensoort!$A:$F,4,FALSE)))</f>
        <v/>
      </c>
      <c r="H151" s="68" t="str">
        <f>IF(E151="","",VLOOKUP(E151&amp;F151,[1]Kostensoort!$A:$G,7,FALSE))</f>
        <v/>
      </c>
      <c r="I151" s="72" t="str">
        <f>IF(B151="","",IF(VLOOKUP(B151&amp;E151&amp;F151,[1]Kredietbeheerders!$A:$B,2,FALSE)=10,"J","N"))</f>
        <v/>
      </c>
      <c r="J151" s="63"/>
      <c r="K151" s="73"/>
      <c r="L151" s="61"/>
      <c r="M151" s="61"/>
      <c r="N151" s="61"/>
      <c r="O151" s="61"/>
      <c r="P151" s="61"/>
      <c r="Q151" s="64"/>
      <c r="R151" s="64"/>
      <c r="S151" s="64"/>
      <c r="T151" s="64"/>
      <c r="U151" s="64"/>
      <c r="V151" s="63"/>
      <c r="W151" s="68" t="str">
        <f>IF(ISERROR(VLOOKUP(V151,[1]Taken!$A:$B,2,FALSE)),"",VLOOKUP(V151,[1]Taken!$A:$B,2,FALSE))</f>
        <v/>
      </c>
      <c r="X151" s="63"/>
      <c r="Y151" s="68" t="str">
        <f>IF(ISERROR(VLOOKUP(B151,[1]Grootboeknummer!$A:$V,22,FALSE)),"",VLOOKUP(B151,[1]Grootboeknummer!$A:$V,22,FALSE))</f>
        <v/>
      </c>
      <c r="Z151" s="68" t="str">
        <f>IF(ISERROR(VLOOKUP(B151,[1]Grootboeknummer!$A:$W,23,FALSE)),"",VLOOKUP(B151,[1]Grootboeknummer!$A:$W,23,FALSE))</f>
        <v/>
      </c>
      <c r="AA151" s="68" t="str">
        <f>IF(ISERROR(VLOOKUP(B151,[1]Programma!$A:$C,3,FALSE)),"",VLOOKUP(B151,[1]Programma!$A:$C,3,FALSE))</f>
        <v/>
      </c>
      <c r="AB151" s="45" t="str">
        <f>IF(B151="","",VLOOKUP(B151&amp;E151&amp;F151,[1]Kredietbeheerders!$A:$E,4,FALSE))</f>
        <v/>
      </c>
      <c r="AC151" s="76" t="str">
        <f>IF(B151="","",VLOOKUP(B151&amp;E151&amp;F151,[1]Kredietbeheerders!$A:$E,5,FALSE))</f>
        <v/>
      </c>
    </row>
    <row r="152" spans="1:29" x14ac:dyDescent="0.25">
      <c r="A152" s="6"/>
      <c r="B152" s="63"/>
      <c r="C152" s="68" t="str">
        <f>IF(D152=1,"GEBLOKKEERD NUMMER",IF(ISERROR(VLOOKUP(B152,[1]Grootboeknummer!$A:$B,2,FALSE)),"",VLOOKUP(B152,[1]Grootboeknummer!$A:$B,2,FALSE)))</f>
        <v/>
      </c>
      <c r="D152" s="68" t="str">
        <f>IF(ISERROR(VLOOKUP(B152,[1]Grootboeknummer!$A:$B,2,FALSE)),"",VLOOKUP(B152,[1]Grootboeknummer!$A:$F,6,FALSE))</f>
        <v/>
      </c>
      <c r="E152" s="63"/>
      <c r="F152" s="80"/>
      <c r="G152" s="68" t="str">
        <f>IF(H152=1,"GEBLOKKEERD NUMMER",IF(E152="","",VLOOKUP(E152&amp;F152,[1]Kostensoort!$A:$F,4,FALSE)))</f>
        <v/>
      </c>
      <c r="H152" s="68" t="str">
        <f>IF(E152="","",VLOOKUP(E152&amp;F152,[1]Kostensoort!$A:$G,7,FALSE))</f>
        <v/>
      </c>
      <c r="I152" s="72" t="str">
        <f>IF(B152="","",IF(VLOOKUP(B152&amp;E152&amp;F152,[1]Kredietbeheerders!$A:$B,2,FALSE)=10,"J","N"))</f>
        <v/>
      </c>
      <c r="J152" s="63"/>
      <c r="K152" s="73"/>
      <c r="L152" s="61"/>
      <c r="M152" s="61"/>
      <c r="N152" s="61"/>
      <c r="O152" s="61"/>
      <c r="P152" s="61"/>
      <c r="Q152" s="64"/>
      <c r="R152" s="64"/>
      <c r="S152" s="64"/>
      <c r="T152" s="64"/>
      <c r="U152" s="64"/>
      <c r="V152" s="63"/>
      <c r="W152" s="68" t="str">
        <f>IF(ISERROR(VLOOKUP(V152,[1]Taken!$A:$B,2,FALSE)),"",VLOOKUP(V152,[1]Taken!$A:$B,2,FALSE))</f>
        <v/>
      </c>
      <c r="X152" s="63"/>
      <c r="Y152" s="68" t="str">
        <f>IF(ISERROR(VLOOKUP(B152,[1]Grootboeknummer!$A:$V,22,FALSE)),"",VLOOKUP(B152,[1]Grootboeknummer!$A:$V,22,FALSE))</f>
        <v/>
      </c>
      <c r="Z152" s="68" t="str">
        <f>IF(ISERROR(VLOOKUP(B152,[1]Grootboeknummer!$A:$W,23,FALSE)),"",VLOOKUP(B152,[1]Grootboeknummer!$A:$W,23,FALSE))</f>
        <v/>
      </c>
      <c r="AA152" s="68" t="str">
        <f>IF(ISERROR(VLOOKUP(B152,[1]Programma!$A:$C,3,FALSE)),"",VLOOKUP(B152,[1]Programma!$A:$C,3,FALSE))</f>
        <v/>
      </c>
      <c r="AB152" s="45" t="str">
        <f>IF(B152="","",VLOOKUP(B152&amp;E152&amp;F152,[1]Kredietbeheerders!$A:$E,4,FALSE))</f>
        <v/>
      </c>
      <c r="AC152" s="76" t="str">
        <f>IF(B152="","",VLOOKUP(B152&amp;E152&amp;F152,[1]Kredietbeheerders!$A:$E,5,FALSE))</f>
        <v/>
      </c>
    </row>
    <row r="153" spans="1:29" x14ac:dyDescent="0.25">
      <c r="A153" s="6"/>
      <c r="B153" s="63"/>
      <c r="C153" s="68" t="str">
        <f>IF(D153=1,"GEBLOKKEERD NUMMER",IF(ISERROR(VLOOKUP(B153,[1]Grootboeknummer!$A:$B,2,FALSE)),"",VLOOKUP(B153,[1]Grootboeknummer!$A:$B,2,FALSE)))</f>
        <v/>
      </c>
      <c r="D153" s="68" t="str">
        <f>IF(ISERROR(VLOOKUP(B153,[1]Grootboeknummer!$A:$B,2,FALSE)),"",VLOOKUP(B153,[1]Grootboeknummer!$A:$F,6,FALSE))</f>
        <v/>
      </c>
      <c r="E153" s="63"/>
      <c r="F153" s="80"/>
      <c r="G153" s="68" t="str">
        <f>IF(H153=1,"GEBLOKKEERD NUMMER",IF(E153="","",VLOOKUP(E153&amp;F153,[1]Kostensoort!$A:$F,4,FALSE)))</f>
        <v/>
      </c>
      <c r="H153" s="68" t="str">
        <f>IF(E153="","",VLOOKUP(E153&amp;F153,[1]Kostensoort!$A:$G,7,FALSE))</f>
        <v/>
      </c>
      <c r="I153" s="72" t="str">
        <f>IF(B153="","",IF(VLOOKUP(B153&amp;E153&amp;F153,[1]Kredietbeheerders!$A:$B,2,FALSE)=10,"J","N"))</f>
        <v/>
      </c>
      <c r="J153" s="63"/>
      <c r="K153" s="73"/>
      <c r="L153" s="61"/>
      <c r="M153" s="61"/>
      <c r="N153" s="61"/>
      <c r="O153" s="61"/>
      <c r="P153" s="61"/>
      <c r="Q153" s="64"/>
      <c r="R153" s="64"/>
      <c r="S153" s="64"/>
      <c r="T153" s="64"/>
      <c r="U153" s="64"/>
      <c r="V153" s="63"/>
      <c r="W153" s="68" t="str">
        <f>IF(ISERROR(VLOOKUP(V153,[1]Taken!$A:$B,2,FALSE)),"",VLOOKUP(V153,[1]Taken!$A:$B,2,FALSE))</f>
        <v/>
      </c>
      <c r="X153" s="63"/>
      <c r="Y153" s="68" t="str">
        <f>IF(ISERROR(VLOOKUP(B153,[1]Grootboeknummer!$A:$V,22,FALSE)),"",VLOOKUP(B153,[1]Grootboeknummer!$A:$V,22,FALSE))</f>
        <v/>
      </c>
      <c r="Z153" s="68" t="str">
        <f>IF(ISERROR(VLOOKUP(B153,[1]Grootboeknummer!$A:$W,23,FALSE)),"",VLOOKUP(B153,[1]Grootboeknummer!$A:$W,23,FALSE))</f>
        <v/>
      </c>
      <c r="AA153" s="68" t="str">
        <f>IF(ISERROR(VLOOKUP(B153,[1]Programma!$A:$C,3,FALSE)),"",VLOOKUP(B153,[1]Programma!$A:$C,3,FALSE))</f>
        <v/>
      </c>
      <c r="AB153" s="45" t="str">
        <f>IF(B153="","",VLOOKUP(B153&amp;E153&amp;F153,[1]Kredietbeheerders!$A:$E,4,FALSE))</f>
        <v/>
      </c>
      <c r="AC153" s="76" t="str">
        <f>IF(B153="","",VLOOKUP(B153&amp;E153&amp;F153,[1]Kredietbeheerders!$A:$E,5,FALSE))</f>
        <v/>
      </c>
    </row>
    <row r="154" spans="1:29" x14ac:dyDescent="0.25">
      <c r="A154" s="6"/>
      <c r="B154" s="63"/>
      <c r="C154" s="68" t="str">
        <f>IF(D154=1,"GEBLOKKEERD NUMMER",IF(ISERROR(VLOOKUP(B154,[1]Grootboeknummer!$A:$B,2,FALSE)),"",VLOOKUP(B154,[1]Grootboeknummer!$A:$B,2,FALSE)))</f>
        <v/>
      </c>
      <c r="D154" s="68" t="str">
        <f>IF(ISERROR(VLOOKUP(B154,[1]Grootboeknummer!$A:$B,2,FALSE)),"",VLOOKUP(B154,[1]Grootboeknummer!$A:$F,6,FALSE))</f>
        <v/>
      </c>
      <c r="E154" s="63"/>
      <c r="F154" s="80"/>
      <c r="G154" s="68" t="str">
        <f>IF(H154=1,"GEBLOKKEERD NUMMER",IF(E154="","",VLOOKUP(E154&amp;F154,[1]Kostensoort!$A:$F,4,FALSE)))</f>
        <v/>
      </c>
      <c r="H154" s="68" t="str">
        <f>IF(E154="","",VLOOKUP(E154&amp;F154,[1]Kostensoort!$A:$G,7,FALSE))</f>
        <v/>
      </c>
      <c r="I154" s="72" t="str">
        <f>IF(B154="","",IF(VLOOKUP(B154&amp;E154&amp;F154,[1]Kredietbeheerders!$A:$B,2,FALSE)=10,"J","N"))</f>
        <v/>
      </c>
      <c r="J154" s="63"/>
      <c r="K154" s="73"/>
      <c r="L154" s="61"/>
      <c r="M154" s="61"/>
      <c r="N154" s="61"/>
      <c r="O154" s="61"/>
      <c r="P154" s="61"/>
      <c r="Q154" s="64"/>
      <c r="R154" s="64"/>
      <c r="S154" s="64"/>
      <c r="T154" s="64"/>
      <c r="U154" s="64"/>
      <c r="V154" s="63"/>
      <c r="W154" s="68" t="str">
        <f>IF(ISERROR(VLOOKUP(V154,[1]Taken!$A:$B,2,FALSE)),"",VLOOKUP(V154,[1]Taken!$A:$B,2,FALSE))</f>
        <v/>
      </c>
      <c r="X154" s="63"/>
      <c r="Y154" s="68" t="str">
        <f>IF(ISERROR(VLOOKUP(B154,[1]Grootboeknummer!$A:$V,22,FALSE)),"",VLOOKUP(B154,[1]Grootboeknummer!$A:$V,22,FALSE))</f>
        <v/>
      </c>
      <c r="Z154" s="68" t="str">
        <f>IF(ISERROR(VLOOKUP(B154,[1]Grootboeknummer!$A:$W,23,FALSE)),"",VLOOKUP(B154,[1]Grootboeknummer!$A:$W,23,FALSE))</f>
        <v/>
      </c>
      <c r="AA154" s="68" t="str">
        <f>IF(ISERROR(VLOOKUP(B154,[1]Programma!$A:$C,3,FALSE)),"",VLOOKUP(B154,[1]Programma!$A:$C,3,FALSE))</f>
        <v/>
      </c>
      <c r="AB154" s="45" t="str">
        <f>IF(B154="","",VLOOKUP(B154&amp;E154&amp;F154,[1]Kredietbeheerders!$A:$E,4,FALSE))</f>
        <v/>
      </c>
      <c r="AC154" s="76" t="str">
        <f>IF(B154="","",VLOOKUP(B154&amp;E154&amp;F154,[1]Kredietbeheerders!$A:$E,5,FALSE))</f>
        <v/>
      </c>
    </row>
    <row r="155" spans="1:29" x14ac:dyDescent="0.25">
      <c r="A155" s="6"/>
      <c r="B155" s="63"/>
      <c r="C155" s="68" t="str">
        <f>IF(D155=1,"GEBLOKKEERD NUMMER",IF(ISERROR(VLOOKUP(B155,[1]Grootboeknummer!$A:$B,2,FALSE)),"",VLOOKUP(B155,[1]Grootboeknummer!$A:$B,2,FALSE)))</f>
        <v/>
      </c>
      <c r="D155" s="68" t="str">
        <f>IF(ISERROR(VLOOKUP(B155,[1]Grootboeknummer!$A:$B,2,FALSE)),"",VLOOKUP(B155,[1]Grootboeknummer!$A:$F,6,FALSE))</f>
        <v/>
      </c>
      <c r="E155" s="63"/>
      <c r="F155" s="80"/>
      <c r="G155" s="68" t="str">
        <f>IF(H155=1,"GEBLOKKEERD NUMMER",IF(E155="","",VLOOKUP(E155&amp;F155,[1]Kostensoort!$A:$F,4,FALSE)))</f>
        <v/>
      </c>
      <c r="H155" s="68" t="str">
        <f>IF(E155="","",VLOOKUP(E155&amp;F155,[1]Kostensoort!$A:$G,7,FALSE))</f>
        <v/>
      </c>
      <c r="I155" s="72" t="str">
        <f>IF(B155="","",IF(VLOOKUP(B155&amp;E155&amp;F155,[1]Kredietbeheerders!$A:$B,2,FALSE)=10,"J","N"))</f>
        <v/>
      </c>
      <c r="J155" s="63"/>
      <c r="K155" s="73"/>
      <c r="L155" s="61"/>
      <c r="M155" s="61"/>
      <c r="N155" s="61"/>
      <c r="O155" s="61"/>
      <c r="P155" s="61"/>
      <c r="Q155" s="64"/>
      <c r="R155" s="64"/>
      <c r="S155" s="64"/>
      <c r="T155" s="64"/>
      <c r="U155" s="64"/>
      <c r="V155" s="63"/>
      <c r="W155" s="68" t="str">
        <f>IF(ISERROR(VLOOKUP(V155,[1]Taken!$A:$B,2,FALSE)),"",VLOOKUP(V155,[1]Taken!$A:$B,2,FALSE))</f>
        <v/>
      </c>
      <c r="X155" s="63"/>
      <c r="Y155" s="68" t="str">
        <f>IF(ISERROR(VLOOKUP(B155,[1]Grootboeknummer!$A:$V,22,FALSE)),"",VLOOKUP(B155,[1]Grootboeknummer!$A:$V,22,FALSE))</f>
        <v/>
      </c>
      <c r="Z155" s="68" t="str">
        <f>IF(ISERROR(VLOOKUP(B155,[1]Grootboeknummer!$A:$W,23,FALSE)),"",VLOOKUP(B155,[1]Grootboeknummer!$A:$W,23,FALSE))</f>
        <v/>
      </c>
      <c r="AA155" s="68" t="str">
        <f>IF(ISERROR(VLOOKUP(B155,[1]Programma!$A:$C,3,FALSE)),"",VLOOKUP(B155,[1]Programma!$A:$C,3,FALSE))</f>
        <v/>
      </c>
      <c r="AB155" s="45" t="str">
        <f>IF(B155="","",VLOOKUP(B155&amp;E155&amp;F155,[1]Kredietbeheerders!$A:$E,4,FALSE))</f>
        <v/>
      </c>
      <c r="AC155" s="76" t="str">
        <f>IF(B155="","",VLOOKUP(B155&amp;E155&amp;F155,[1]Kredietbeheerders!$A:$E,5,FALSE))</f>
        <v/>
      </c>
    </row>
    <row r="156" spans="1:29" x14ac:dyDescent="0.25">
      <c r="A156" s="6"/>
      <c r="B156" s="63"/>
      <c r="C156" s="68" t="str">
        <f>IF(D156=1,"GEBLOKKEERD NUMMER",IF(ISERROR(VLOOKUP(B156,[1]Grootboeknummer!$A:$B,2,FALSE)),"",VLOOKUP(B156,[1]Grootboeknummer!$A:$B,2,FALSE)))</f>
        <v/>
      </c>
      <c r="D156" s="68" t="str">
        <f>IF(ISERROR(VLOOKUP(B156,[1]Grootboeknummer!$A:$B,2,FALSE)),"",VLOOKUP(B156,[1]Grootboeknummer!$A:$F,6,FALSE))</f>
        <v/>
      </c>
      <c r="E156" s="63"/>
      <c r="F156" s="80"/>
      <c r="G156" s="68" t="str">
        <f>IF(H156=1,"GEBLOKKEERD NUMMER",IF(E156="","",VLOOKUP(E156&amp;F156,[1]Kostensoort!$A:$F,4,FALSE)))</f>
        <v/>
      </c>
      <c r="H156" s="68" t="str">
        <f>IF(E156="","",VLOOKUP(E156&amp;F156,[1]Kostensoort!$A:$G,7,FALSE))</f>
        <v/>
      </c>
      <c r="I156" s="72" t="str">
        <f>IF(B156="","",IF(VLOOKUP(B156&amp;E156&amp;F156,[1]Kredietbeheerders!$A:$B,2,FALSE)=10,"J","N"))</f>
        <v/>
      </c>
      <c r="J156" s="63"/>
      <c r="K156" s="73"/>
      <c r="L156" s="61"/>
      <c r="M156" s="61"/>
      <c r="N156" s="61"/>
      <c r="O156" s="61"/>
      <c r="P156" s="61"/>
      <c r="Q156" s="64"/>
      <c r="R156" s="64"/>
      <c r="S156" s="64"/>
      <c r="T156" s="64"/>
      <c r="U156" s="64"/>
      <c r="V156" s="63"/>
      <c r="W156" s="68" t="str">
        <f>IF(ISERROR(VLOOKUP(V156,[1]Taken!$A:$B,2,FALSE)),"",VLOOKUP(V156,[1]Taken!$A:$B,2,FALSE))</f>
        <v/>
      </c>
      <c r="X156" s="63"/>
      <c r="Y156" s="68" t="str">
        <f>IF(ISERROR(VLOOKUP(B156,[1]Grootboeknummer!$A:$V,22,FALSE)),"",VLOOKUP(B156,[1]Grootboeknummer!$A:$V,22,FALSE))</f>
        <v/>
      </c>
      <c r="Z156" s="68" t="str">
        <f>IF(ISERROR(VLOOKUP(B156,[1]Grootboeknummer!$A:$W,23,FALSE)),"",VLOOKUP(B156,[1]Grootboeknummer!$A:$W,23,FALSE))</f>
        <v/>
      </c>
      <c r="AA156" s="68" t="str">
        <f>IF(ISERROR(VLOOKUP(B156,[1]Programma!$A:$C,3,FALSE)),"",VLOOKUP(B156,[1]Programma!$A:$C,3,FALSE))</f>
        <v/>
      </c>
      <c r="AB156" s="45" t="str">
        <f>IF(B156="","",VLOOKUP(B156&amp;E156&amp;F156,[1]Kredietbeheerders!$A:$E,4,FALSE))</f>
        <v/>
      </c>
      <c r="AC156" s="76" t="str">
        <f>IF(B156="","",VLOOKUP(B156&amp;E156&amp;F156,[1]Kredietbeheerders!$A:$E,5,FALSE))</f>
        <v/>
      </c>
    </row>
    <row r="157" spans="1:29" x14ac:dyDescent="0.25">
      <c r="A157" s="6"/>
      <c r="B157" s="63"/>
      <c r="C157" s="68" t="str">
        <f>IF(D157=1,"GEBLOKKEERD NUMMER",IF(ISERROR(VLOOKUP(B157,[1]Grootboeknummer!$A:$B,2,FALSE)),"",VLOOKUP(B157,[1]Grootboeknummer!$A:$B,2,FALSE)))</f>
        <v/>
      </c>
      <c r="D157" s="68" t="str">
        <f>IF(ISERROR(VLOOKUP(B157,[1]Grootboeknummer!$A:$B,2,FALSE)),"",VLOOKUP(B157,[1]Grootboeknummer!$A:$F,6,FALSE))</f>
        <v/>
      </c>
      <c r="E157" s="63"/>
      <c r="F157" s="80"/>
      <c r="G157" s="68" t="str">
        <f>IF(H157=1,"GEBLOKKEERD NUMMER",IF(E157="","",VLOOKUP(E157&amp;F157,[1]Kostensoort!$A:$F,4,FALSE)))</f>
        <v/>
      </c>
      <c r="H157" s="68" t="str">
        <f>IF(E157="","",VLOOKUP(E157&amp;F157,[1]Kostensoort!$A:$G,7,FALSE))</f>
        <v/>
      </c>
      <c r="I157" s="72" t="str">
        <f>IF(B157="","",IF(VLOOKUP(B157&amp;E157&amp;F157,[1]Kredietbeheerders!$A:$B,2,FALSE)=10,"J","N"))</f>
        <v/>
      </c>
      <c r="J157" s="63"/>
      <c r="K157" s="73"/>
      <c r="L157" s="61"/>
      <c r="M157" s="61"/>
      <c r="N157" s="61"/>
      <c r="O157" s="61"/>
      <c r="P157" s="61"/>
      <c r="Q157" s="64"/>
      <c r="R157" s="64"/>
      <c r="S157" s="64"/>
      <c r="T157" s="64"/>
      <c r="U157" s="64"/>
      <c r="V157" s="63"/>
      <c r="W157" s="68" t="str">
        <f>IF(ISERROR(VLOOKUP(V157,[1]Taken!$A:$B,2,FALSE)),"",VLOOKUP(V157,[1]Taken!$A:$B,2,FALSE))</f>
        <v/>
      </c>
      <c r="X157" s="63"/>
      <c r="Y157" s="68" t="str">
        <f>IF(ISERROR(VLOOKUP(B157,[1]Grootboeknummer!$A:$V,22,FALSE)),"",VLOOKUP(B157,[1]Grootboeknummer!$A:$V,22,FALSE))</f>
        <v/>
      </c>
      <c r="Z157" s="68" t="str">
        <f>IF(ISERROR(VLOOKUP(B157,[1]Grootboeknummer!$A:$W,23,FALSE)),"",VLOOKUP(B157,[1]Grootboeknummer!$A:$W,23,FALSE))</f>
        <v/>
      </c>
      <c r="AA157" s="68" t="str">
        <f>IF(ISERROR(VLOOKUP(B157,[1]Programma!$A:$C,3,FALSE)),"",VLOOKUP(B157,[1]Programma!$A:$C,3,FALSE))</f>
        <v/>
      </c>
      <c r="AB157" s="45" t="str">
        <f>IF(B157="","",VLOOKUP(B157&amp;E157&amp;F157,[1]Kredietbeheerders!$A:$E,4,FALSE))</f>
        <v/>
      </c>
      <c r="AC157" s="76" t="str">
        <f>IF(B157="","",VLOOKUP(B157&amp;E157&amp;F157,[1]Kredietbeheerders!$A:$E,5,FALSE))</f>
        <v/>
      </c>
    </row>
    <row r="158" spans="1:29" x14ac:dyDescent="0.25">
      <c r="A158" s="6"/>
      <c r="B158" s="63"/>
      <c r="C158" s="68" t="str">
        <f>IF(D158=1,"GEBLOKKEERD NUMMER",IF(ISERROR(VLOOKUP(B158,[1]Grootboeknummer!$A:$B,2,FALSE)),"",VLOOKUP(B158,[1]Grootboeknummer!$A:$B,2,FALSE)))</f>
        <v/>
      </c>
      <c r="D158" s="68" t="str">
        <f>IF(ISERROR(VLOOKUP(B158,[1]Grootboeknummer!$A:$B,2,FALSE)),"",VLOOKUP(B158,[1]Grootboeknummer!$A:$F,6,FALSE))</f>
        <v/>
      </c>
      <c r="E158" s="63"/>
      <c r="F158" s="80"/>
      <c r="G158" s="68" t="str">
        <f>IF(H158=1,"GEBLOKKEERD NUMMER",IF(E158="","",VLOOKUP(E158&amp;F158,[1]Kostensoort!$A:$F,4,FALSE)))</f>
        <v/>
      </c>
      <c r="H158" s="68" t="str">
        <f>IF(E158="","",VLOOKUP(E158&amp;F158,[1]Kostensoort!$A:$G,7,FALSE))</f>
        <v/>
      </c>
      <c r="I158" s="72" t="str">
        <f>IF(B158="","",IF(VLOOKUP(B158&amp;E158&amp;F158,[1]Kredietbeheerders!$A:$B,2,FALSE)=10,"J","N"))</f>
        <v/>
      </c>
      <c r="J158" s="63"/>
      <c r="K158" s="73"/>
      <c r="L158" s="61"/>
      <c r="M158" s="61"/>
      <c r="N158" s="61"/>
      <c r="O158" s="61"/>
      <c r="P158" s="61"/>
      <c r="Q158" s="64"/>
      <c r="R158" s="64"/>
      <c r="S158" s="64"/>
      <c r="T158" s="64"/>
      <c r="U158" s="64"/>
      <c r="V158" s="63"/>
      <c r="W158" s="68" t="str">
        <f>IF(ISERROR(VLOOKUP(V158,[1]Taken!$A:$B,2,FALSE)),"",VLOOKUP(V158,[1]Taken!$A:$B,2,FALSE))</f>
        <v/>
      </c>
      <c r="X158" s="63"/>
      <c r="Y158" s="68" t="str">
        <f>IF(ISERROR(VLOOKUP(B158,[1]Grootboeknummer!$A:$V,22,FALSE)),"",VLOOKUP(B158,[1]Grootboeknummer!$A:$V,22,FALSE))</f>
        <v/>
      </c>
      <c r="Z158" s="68" t="str">
        <f>IF(ISERROR(VLOOKUP(B158,[1]Grootboeknummer!$A:$W,23,FALSE)),"",VLOOKUP(B158,[1]Grootboeknummer!$A:$W,23,FALSE))</f>
        <v/>
      </c>
      <c r="AA158" s="68" t="str">
        <f>IF(ISERROR(VLOOKUP(B158,[1]Programma!$A:$C,3,FALSE)),"",VLOOKUP(B158,[1]Programma!$A:$C,3,FALSE))</f>
        <v/>
      </c>
      <c r="AB158" s="45" t="str">
        <f>IF(B158="","",VLOOKUP(B158&amp;E158&amp;F158,[1]Kredietbeheerders!$A:$E,4,FALSE))</f>
        <v/>
      </c>
      <c r="AC158" s="76" t="str">
        <f>IF(B158="","",VLOOKUP(B158&amp;E158&amp;F158,[1]Kredietbeheerders!$A:$E,5,FALSE))</f>
        <v/>
      </c>
    </row>
    <row r="159" spans="1:29" x14ac:dyDescent="0.25">
      <c r="A159" s="6"/>
      <c r="B159" s="63"/>
      <c r="C159" s="68" t="str">
        <f>IF(D159=1,"GEBLOKKEERD NUMMER",IF(ISERROR(VLOOKUP(B159,[1]Grootboeknummer!$A:$B,2,FALSE)),"",VLOOKUP(B159,[1]Grootboeknummer!$A:$B,2,FALSE)))</f>
        <v/>
      </c>
      <c r="D159" s="68" t="str">
        <f>IF(ISERROR(VLOOKUP(B159,[1]Grootboeknummer!$A:$B,2,FALSE)),"",VLOOKUP(B159,[1]Grootboeknummer!$A:$F,6,FALSE))</f>
        <v/>
      </c>
      <c r="E159" s="63"/>
      <c r="F159" s="80"/>
      <c r="G159" s="68" t="str">
        <f>IF(H159=1,"GEBLOKKEERD NUMMER",IF(E159="","",VLOOKUP(E159&amp;F159,[1]Kostensoort!$A:$F,4,FALSE)))</f>
        <v/>
      </c>
      <c r="H159" s="68" t="str">
        <f>IF(E159="","",VLOOKUP(E159&amp;F159,[1]Kostensoort!$A:$G,7,FALSE))</f>
        <v/>
      </c>
      <c r="I159" s="72" t="str">
        <f>IF(B159="","",IF(VLOOKUP(B159&amp;E159&amp;F159,[1]Kredietbeheerders!$A:$B,2,FALSE)=10,"J","N"))</f>
        <v/>
      </c>
      <c r="J159" s="63"/>
      <c r="K159" s="73"/>
      <c r="L159" s="61"/>
      <c r="M159" s="61"/>
      <c r="N159" s="61"/>
      <c r="O159" s="61"/>
      <c r="P159" s="61"/>
      <c r="Q159" s="64"/>
      <c r="R159" s="64"/>
      <c r="S159" s="64"/>
      <c r="T159" s="64"/>
      <c r="U159" s="64"/>
      <c r="V159" s="63"/>
      <c r="W159" s="68" t="str">
        <f>IF(ISERROR(VLOOKUP(V159,[1]Taken!$A:$B,2,FALSE)),"",VLOOKUP(V159,[1]Taken!$A:$B,2,FALSE))</f>
        <v/>
      </c>
      <c r="X159" s="63"/>
      <c r="Y159" s="68" t="str">
        <f>IF(ISERROR(VLOOKUP(B159,[1]Grootboeknummer!$A:$V,22,FALSE)),"",VLOOKUP(B159,[1]Grootboeknummer!$A:$V,22,FALSE))</f>
        <v/>
      </c>
      <c r="Z159" s="68" t="str">
        <f>IF(ISERROR(VLOOKUP(B159,[1]Grootboeknummer!$A:$W,23,FALSE)),"",VLOOKUP(B159,[1]Grootboeknummer!$A:$W,23,FALSE))</f>
        <v/>
      </c>
      <c r="AA159" s="68" t="str">
        <f>IF(ISERROR(VLOOKUP(B159,[1]Programma!$A:$C,3,FALSE)),"",VLOOKUP(B159,[1]Programma!$A:$C,3,FALSE))</f>
        <v/>
      </c>
      <c r="AB159" s="45" t="str">
        <f>IF(B159="","",VLOOKUP(B159&amp;E159&amp;F159,[1]Kredietbeheerders!$A:$E,4,FALSE))</f>
        <v/>
      </c>
      <c r="AC159" s="76" t="str">
        <f>IF(B159="","",VLOOKUP(B159&amp;E159&amp;F159,[1]Kredietbeheerders!$A:$E,5,FALSE))</f>
        <v/>
      </c>
    </row>
    <row r="160" spans="1:29" x14ac:dyDescent="0.25">
      <c r="A160" s="6"/>
      <c r="B160" s="63"/>
      <c r="C160" s="68" t="str">
        <f>IF(D160=1,"GEBLOKKEERD NUMMER",IF(ISERROR(VLOOKUP(B160,[1]Grootboeknummer!$A:$B,2,FALSE)),"",VLOOKUP(B160,[1]Grootboeknummer!$A:$B,2,FALSE)))</f>
        <v/>
      </c>
      <c r="D160" s="68" t="str">
        <f>IF(ISERROR(VLOOKUP(B160,[1]Grootboeknummer!$A:$B,2,FALSE)),"",VLOOKUP(B160,[1]Grootboeknummer!$A:$F,6,FALSE))</f>
        <v/>
      </c>
      <c r="E160" s="63"/>
      <c r="F160" s="80"/>
      <c r="G160" s="68" t="str">
        <f>IF(H160=1,"GEBLOKKEERD NUMMER",IF(E160="","",VLOOKUP(E160&amp;F160,[1]Kostensoort!$A:$F,4,FALSE)))</f>
        <v/>
      </c>
      <c r="H160" s="68" t="str">
        <f>IF(E160="","",VLOOKUP(E160&amp;F160,[1]Kostensoort!$A:$G,7,FALSE))</f>
        <v/>
      </c>
      <c r="I160" s="72" t="str">
        <f>IF(B160="","",IF(VLOOKUP(B160&amp;E160&amp;F160,[1]Kredietbeheerders!$A:$B,2,FALSE)=10,"J","N"))</f>
        <v/>
      </c>
      <c r="J160" s="63"/>
      <c r="K160" s="73"/>
      <c r="L160" s="61"/>
      <c r="M160" s="61"/>
      <c r="N160" s="61"/>
      <c r="O160" s="61"/>
      <c r="P160" s="61"/>
      <c r="Q160" s="64"/>
      <c r="R160" s="64"/>
      <c r="S160" s="64"/>
      <c r="T160" s="64"/>
      <c r="U160" s="64"/>
      <c r="V160" s="63"/>
      <c r="W160" s="68" t="str">
        <f>IF(ISERROR(VLOOKUP(V160,[1]Taken!$A:$B,2,FALSE)),"",VLOOKUP(V160,[1]Taken!$A:$B,2,FALSE))</f>
        <v/>
      </c>
      <c r="X160" s="63"/>
      <c r="Y160" s="68" t="str">
        <f>IF(ISERROR(VLOOKUP(B160,[1]Grootboeknummer!$A:$V,22,FALSE)),"",VLOOKUP(B160,[1]Grootboeknummer!$A:$V,22,FALSE))</f>
        <v/>
      </c>
      <c r="Z160" s="68" t="str">
        <f>IF(ISERROR(VLOOKUP(B160,[1]Grootboeknummer!$A:$W,23,FALSE)),"",VLOOKUP(B160,[1]Grootboeknummer!$A:$W,23,FALSE))</f>
        <v/>
      </c>
      <c r="AA160" s="68" t="str">
        <f>IF(ISERROR(VLOOKUP(B160,[1]Programma!$A:$C,3,FALSE)),"",VLOOKUP(B160,[1]Programma!$A:$C,3,FALSE))</f>
        <v/>
      </c>
      <c r="AB160" s="45" t="str">
        <f>IF(B160="","",VLOOKUP(B160&amp;E160&amp;F160,[1]Kredietbeheerders!$A:$E,4,FALSE))</f>
        <v/>
      </c>
      <c r="AC160" s="76" t="str">
        <f>IF(B160="","",VLOOKUP(B160&amp;E160&amp;F160,[1]Kredietbeheerders!$A:$E,5,FALSE))</f>
        <v/>
      </c>
    </row>
    <row r="161" spans="1:29" x14ac:dyDescent="0.25">
      <c r="A161" s="6"/>
      <c r="B161" s="63"/>
      <c r="C161" s="68" t="str">
        <f>IF(D161=1,"GEBLOKKEERD NUMMER",IF(ISERROR(VLOOKUP(B161,[1]Grootboeknummer!$A:$B,2,FALSE)),"",VLOOKUP(B161,[1]Grootboeknummer!$A:$B,2,FALSE)))</f>
        <v/>
      </c>
      <c r="D161" s="68" t="str">
        <f>IF(ISERROR(VLOOKUP(B161,[1]Grootboeknummer!$A:$B,2,FALSE)),"",VLOOKUP(B161,[1]Grootboeknummer!$A:$F,6,FALSE))</f>
        <v/>
      </c>
      <c r="E161" s="63"/>
      <c r="F161" s="80"/>
      <c r="G161" s="68" t="str">
        <f>IF(H161=1,"GEBLOKKEERD NUMMER",IF(E161="","",VLOOKUP(E161&amp;F161,[1]Kostensoort!$A:$F,4,FALSE)))</f>
        <v/>
      </c>
      <c r="H161" s="68" t="str">
        <f>IF(E161="","",VLOOKUP(E161&amp;F161,[1]Kostensoort!$A:$G,7,FALSE))</f>
        <v/>
      </c>
      <c r="I161" s="72" t="str">
        <f>IF(B161="","",IF(VLOOKUP(B161&amp;E161&amp;F161,[1]Kredietbeheerders!$A:$B,2,FALSE)=10,"J","N"))</f>
        <v/>
      </c>
      <c r="J161" s="63"/>
      <c r="K161" s="73"/>
      <c r="L161" s="61"/>
      <c r="M161" s="61"/>
      <c r="N161" s="61"/>
      <c r="O161" s="61"/>
      <c r="P161" s="61"/>
      <c r="Q161" s="64"/>
      <c r="R161" s="64"/>
      <c r="S161" s="64"/>
      <c r="T161" s="64"/>
      <c r="U161" s="64"/>
      <c r="V161" s="63"/>
      <c r="W161" s="68" t="str">
        <f>IF(ISERROR(VLOOKUP(V161,[1]Taken!$A:$B,2,FALSE)),"",VLOOKUP(V161,[1]Taken!$A:$B,2,FALSE))</f>
        <v/>
      </c>
      <c r="X161" s="63"/>
      <c r="Y161" s="68" t="str">
        <f>IF(ISERROR(VLOOKUP(B161,[1]Grootboeknummer!$A:$V,22,FALSE)),"",VLOOKUP(B161,[1]Grootboeknummer!$A:$V,22,FALSE))</f>
        <v/>
      </c>
      <c r="Z161" s="68" t="str">
        <f>IF(ISERROR(VLOOKUP(B161,[1]Grootboeknummer!$A:$W,23,FALSE)),"",VLOOKUP(B161,[1]Grootboeknummer!$A:$W,23,FALSE))</f>
        <v/>
      </c>
      <c r="AA161" s="68" t="str">
        <f>IF(ISERROR(VLOOKUP(B161,[1]Programma!$A:$C,3,FALSE)),"",VLOOKUP(B161,[1]Programma!$A:$C,3,FALSE))</f>
        <v/>
      </c>
      <c r="AB161" s="45" t="str">
        <f>IF(B161="","",VLOOKUP(B161&amp;E161&amp;F161,[1]Kredietbeheerders!$A:$E,4,FALSE))</f>
        <v/>
      </c>
      <c r="AC161" s="76" t="str">
        <f>IF(B161="","",VLOOKUP(B161&amp;E161&amp;F161,[1]Kredietbeheerders!$A:$E,5,FALSE))</f>
        <v/>
      </c>
    </row>
    <row r="162" spans="1:29" x14ac:dyDescent="0.25">
      <c r="A162" s="6"/>
      <c r="B162" s="63"/>
      <c r="C162" s="68" t="str">
        <f>IF(D162=1,"GEBLOKKEERD NUMMER",IF(ISERROR(VLOOKUP(B162,[1]Grootboeknummer!$A:$B,2,FALSE)),"",VLOOKUP(B162,[1]Grootboeknummer!$A:$B,2,FALSE)))</f>
        <v/>
      </c>
      <c r="D162" s="68" t="str">
        <f>IF(ISERROR(VLOOKUP(B162,[1]Grootboeknummer!$A:$B,2,FALSE)),"",VLOOKUP(B162,[1]Grootboeknummer!$A:$F,6,FALSE))</f>
        <v/>
      </c>
      <c r="E162" s="63"/>
      <c r="F162" s="80"/>
      <c r="G162" s="68" t="str">
        <f>IF(H162=1,"GEBLOKKEERD NUMMER",IF(E162="","",VLOOKUP(E162&amp;F162,[1]Kostensoort!$A:$F,4,FALSE)))</f>
        <v/>
      </c>
      <c r="H162" s="68" t="str">
        <f>IF(E162="","",VLOOKUP(E162&amp;F162,[1]Kostensoort!$A:$G,7,FALSE))</f>
        <v/>
      </c>
      <c r="I162" s="72" t="str">
        <f>IF(B162="","",IF(VLOOKUP(B162&amp;E162&amp;F162,[1]Kredietbeheerders!$A:$B,2,FALSE)=10,"J","N"))</f>
        <v/>
      </c>
      <c r="J162" s="63"/>
      <c r="K162" s="73"/>
      <c r="L162" s="61"/>
      <c r="M162" s="61"/>
      <c r="N162" s="61"/>
      <c r="O162" s="61"/>
      <c r="P162" s="61"/>
      <c r="Q162" s="64"/>
      <c r="R162" s="64"/>
      <c r="S162" s="64"/>
      <c r="T162" s="64"/>
      <c r="U162" s="64"/>
      <c r="V162" s="63"/>
      <c r="W162" s="68" t="str">
        <f>IF(ISERROR(VLOOKUP(V162,[1]Taken!$A:$B,2,FALSE)),"",VLOOKUP(V162,[1]Taken!$A:$B,2,FALSE))</f>
        <v/>
      </c>
      <c r="X162" s="63"/>
      <c r="Y162" s="68" t="str">
        <f>IF(ISERROR(VLOOKUP(B162,[1]Grootboeknummer!$A:$V,22,FALSE)),"",VLOOKUP(B162,[1]Grootboeknummer!$A:$V,22,FALSE))</f>
        <v/>
      </c>
      <c r="Z162" s="68" t="str">
        <f>IF(ISERROR(VLOOKUP(B162,[1]Grootboeknummer!$A:$W,23,FALSE)),"",VLOOKUP(B162,[1]Grootboeknummer!$A:$W,23,FALSE))</f>
        <v/>
      </c>
      <c r="AA162" s="68" t="str">
        <f>IF(ISERROR(VLOOKUP(B162,[1]Programma!$A:$C,3,FALSE)),"",VLOOKUP(B162,[1]Programma!$A:$C,3,FALSE))</f>
        <v/>
      </c>
      <c r="AB162" s="45" t="str">
        <f>IF(B162="","",VLOOKUP(B162&amp;E162&amp;F162,[1]Kredietbeheerders!$A:$E,4,FALSE))</f>
        <v/>
      </c>
      <c r="AC162" s="76" t="str">
        <f>IF(B162="","",VLOOKUP(B162&amp;E162&amp;F162,[1]Kredietbeheerders!$A:$E,5,FALSE))</f>
        <v/>
      </c>
    </row>
    <row r="163" spans="1:29" x14ac:dyDescent="0.25">
      <c r="A163" s="6"/>
      <c r="B163" s="63"/>
      <c r="C163" s="68" t="str">
        <f>IF(D163=1,"GEBLOKKEERD NUMMER",IF(ISERROR(VLOOKUP(B163,[1]Grootboeknummer!$A:$B,2,FALSE)),"",VLOOKUP(B163,[1]Grootboeknummer!$A:$B,2,FALSE)))</f>
        <v/>
      </c>
      <c r="D163" s="68" t="str">
        <f>IF(ISERROR(VLOOKUP(B163,[1]Grootboeknummer!$A:$B,2,FALSE)),"",VLOOKUP(B163,[1]Grootboeknummer!$A:$F,6,FALSE))</f>
        <v/>
      </c>
      <c r="E163" s="63"/>
      <c r="F163" s="80"/>
      <c r="G163" s="68" t="str">
        <f>IF(H163=1,"GEBLOKKEERD NUMMER",IF(E163="","",VLOOKUP(E163&amp;F163,[1]Kostensoort!$A:$F,4,FALSE)))</f>
        <v/>
      </c>
      <c r="H163" s="68" t="str">
        <f>IF(E163="","",VLOOKUP(E163&amp;F163,[1]Kostensoort!$A:$G,7,FALSE))</f>
        <v/>
      </c>
      <c r="I163" s="72" t="str">
        <f>IF(B163="","",IF(VLOOKUP(B163&amp;E163&amp;F163,[1]Kredietbeheerders!$A:$B,2,FALSE)=10,"J","N"))</f>
        <v/>
      </c>
      <c r="J163" s="63"/>
      <c r="K163" s="73"/>
      <c r="L163" s="61"/>
      <c r="M163" s="61"/>
      <c r="N163" s="61"/>
      <c r="O163" s="61"/>
      <c r="P163" s="61"/>
      <c r="Q163" s="64"/>
      <c r="R163" s="64"/>
      <c r="S163" s="64"/>
      <c r="T163" s="64"/>
      <c r="U163" s="64"/>
      <c r="V163" s="63"/>
      <c r="W163" s="68" t="str">
        <f>IF(ISERROR(VLOOKUP(V163,[1]Taken!$A:$B,2,FALSE)),"",VLOOKUP(V163,[1]Taken!$A:$B,2,FALSE))</f>
        <v/>
      </c>
      <c r="X163" s="63"/>
      <c r="Y163" s="68" t="str">
        <f>IF(ISERROR(VLOOKUP(B163,[1]Grootboeknummer!$A:$V,22,FALSE)),"",VLOOKUP(B163,[1]Grootboeknummer!$A:$V,22,FALSE))</f>
        <v/>
      </c>
      <c r="Z163" s="68" t="str">
        <f>IF(ISERROR(VLOOKUP(B163,[1]Grootboeknummer!$A:$W,23,FALSE)),"",VLOOKUP(B163,[1]Grootboeknummer!$A:$W,23,FALSE))</f>
        <v/>
      </c>
      <c r="AA163" s="68" t="str">
        <f>IF(ISERROR(VLOOKUP(B163,[1]Programma!$A:$C,3,FALSE)),"",VLOOKUP(B163,[1]Programma!$A:$C,3,FALSE))</f>
        <v/>
      </c>
      <c r="AB163" s="45" t="str">
        <f>IF(B163="","",VLOOKUP(B163&amp;E163&amp;F163,[1]Kredietbeheerders!$A:$E,4,FALSE))</f>
        <v/>
      </c>
      <c r="AC163" s="76" t="str">
        <f>IF(B163="","",VLOOKUP(B163&amp;E163&amp;F163,[1]Kredietbeheerders!$A:$E,5,FALSE))</f>
        <v/>
      </c>
    </row>
    <row r="164" spans="1:29" x14ac:dyDescent="0.25">
      <c r="A164" s="6"/>
      <c r="B164" s="63"/>
      <c r="C164" s="68" t="str">
        <f>IF(D164=1,"GEBLOKKEERD NUMMER",IF(ISERROR(VLOOKUP(B164,[1]Grootboeknummer!$A:$B,2,FALSE)),"",VLOOKUP(B164,[1]Grootboeknummer!$A:$B,2,FALSE)))</f>
        <v/>
      </c>
      <c r="D164" s="68" t="str">
        <f>IF(ISERROR(VLOOKUP(B164,[1]Grootboeknummer!$A:$B,2,FALSE)),"",VLOOKUP(B164,[1]Grootboeknummer!$A:$F,6,FALSE))</f>
        <v/>
      </c>
      <c r="E164" s="63"/>
      <c r="F164" s="80"/>
      <c r="G164" s="68" t="str">
        <f>IF(H164=1,"GEBLOKKEERD NUMMER",IF(E164="","",VLOOKUP(E164&amp;F164,[1]Kostensoort!$A:$F,4,FALSE)))</f>
        <v/>
      </c>
      <c r="H164" s="68" t="str">
        <f>IF(E164="","",VLOOKUP(E164&amp;F164,[1]Kostensoort!$A:$G,7,FALSE))</f>
        <v/>
      </c>
      <c r="I164" s="72" t="str">
        <f>IF(B164="","",IF(VLOOKUP(B164&amp;E164&amp;F164,[1]Kredietbeheerders!$A:$B,2,FALSE)=10,"J","N"))</f>
        <v/>
      </c>
      <c r="J164" s="63"/>
      <c r="K164" s="73"/>
      <c r="L164" s="61"/>
      <c r="M164" s="61"/>
      <c r="N164" s="61"/>
      <c r="O164" s="61"/>
      <c r="P164" s="61"/>
      <c r="Q164" s="64"/>
      <c r="R164" s="64"/>
      <c r="S164" s="64"/>
      <c r="T164" s="64"/>
      <c r="U164" s="64"/>
      <c r="V164" s="63"/>
      <c r="W164" s="68" t="str">
        <f>IF(ISERROR(VLOOKUP(V164,[1]Taken!$A:$B,2,FALSE)),"",VLOOKUP(V164,[1]Taken!$A:$B,2,FALSE))</f>
        <v/>
      </c>
      <c r="X164" s="63"/>
      <c r="Y164" s="68" t="str">
        <f>IF(ISERROR(VLOOKUP(B164,[1]Grootboeknummer!$A:$V,22,FALSE)),"",VLOOKUP(B164,[1]Grootboeknummer!$A:$V,22,FALSE))</f>
        <v/>
      </c>
      <c r="Z164" s="68" t="str">
        <f>IF(ISERROR(VLOOKUP(B164,[1]Grootboeknummer!$A:$W,23,FALSE)),"",VLOOKUP(B164,[1]Grootboeknummer!$A:$W,23,FALSE))</f>
        <v/>
      </c>
      <c r="AA164" s="68" t="str">
        <f>IF(ISERROR(VLOOKUP(B164,[1]Programma!$A:$C,3,FALSE)),"",VLOOKUP(B164,[1]Programma!$A:$C,3,FALSE))</f>
        <v/>
      </c>
      <c r="AB164" s="45" t="str">
        <f>IF(B164="","",VLOOKUP(B164&amp;E164&amp;F164,[1]Kredietbeheerders!$A:$E,4,FALSE))</f>
        <v/>
      </c>
      <c r="AC164" s="76" t="str">
        <f>IF(B164="","",VLOOKUP(B164&amp;E164&amp;F164,[1]Kredietbeheerders!$A:$E,5,FALSE))</f>
        <v/>
      </c>
    </row>
    <row r="165" spans="1:29" x14ac:dyDescent="0.25">
      <c r="A165" s="6"/>
      <c r="B165" s="63"/>
      <c r="C165" s="68" t="str">
        <f>IF(D165=1,"GEBLOKKEERD NUMMER",IF(ISERROR(VLOOKUP(B165,[1]Grootboeknummer!$A:$B,2,FALSE)),"",VLOOKUP(B165,[1]Grootboeknummer!$A:$B,2,FALSE)))</f>
        <v/>
      </c>
      <c r="D165" s="68" t="str">
        <f>IF(ISERROR(VLOOKUP(B165,[1]Grootboeknummer!$A:$B,2,FALSE)),"",VLOOKUP(B165,[1]Grootboeknummer!$A:$F,6,FALSE))</f>
        <v/>
      </c>
      <c r="E165" s="63"/>
      <c r="F165" s="80"/>
      <c r="G165" s="68" t="str">
        <f>IF(H165=1,"GEBLOKKEERD NUMMER",IF(E165="","",VLOOKUP(E165&amp;F165,[1]Kostensoort!$A:$F,4,FALSE)))</f>
        <v/>
      </c>
      <c r="H165" s="68" t="str">
        <f>IF(E165="","",VLOOKUP(E165&amp;F165,[1]Kostensoort!$A:$G,7,FALSE))</f>
        <v/>
      </c>
      <c r="I165" s="72" t="str">
        <f>IF(B165="","",IF(VLOOKUP(B165&amp;E165&amp;F165,[1]Kredietbeheerders!$A:$B,2,FALSE)=10,"J","N"))</f>
        <v/>
      </c>
      <c r="J165" s="63"/>
      <c r="K165" s="73"/>
      <c r="L165" s="61"/>
      <c r="M165" s="61"/>
      <c r="N165" s="61"/>
      <c r="O165" s="61"/>
      <c r="P165" s="61"/>
      <c r="Q165" s="64"/>
      <c r="R165" s="64"/>
      <c r="S165" s="64"/>
      <c r="T165" s="64"/>
      <c r="U165" s="64"/>
      <c r="V165" s="63"/>
      <c r="W165" s="68" t="str">
        <f>IF(ISERROR(VLOOKUP(V165,[1]Taken!$A:$B,2,FALSE)),"",VLOOKUP(V165,[1]Taken!$A:$B,2,FALSE))</f>
        <v/>
      </c>
      <c r="X165" s="63"/>
      <c r="Y165" s="68" t="str">
        <f>IF(ISERROR(VLOOKUP(B165,[1]Grootboeknummer!$A:$V,22,FALSE)),"",VLOOKUP(B165,[1]Grootboeknummer!$A:$V,22,FALSE))</f>
        <v/>
      </c>
      <c r="Z165" s="68" t="str">
        <f>IF(ISERROR(VLOOKUP(B165,[1]Grootboeknummer!$A:$W,23,FALSE)),"",VLOOKUP(B165,[1]Grootboeknummer!$A:$W,23,FALSE))</f>
        <v/>
      </c>
      <c r="AA165" s="68" t="str">
        <f>IF(ISERROR(VLOOKUP(B165,[1]Programma!$A:$C,3,FALSE)),"",VLOOKUP(B165,[1]Programma!$A:$C,3,FALSE))</f>
        <v/>
      </c>
      <c r="AB165" s="45" t="str">
        <f>IF(B165="","",VLOOKUP(B165&amp;E165&amp;F165,[1]Kredietbeheerders!$A:$E,4,FALSE))</f>
        <v/>
      </c>
      <c r="AC165" s="76" t="str">
        <f>IF(B165="","",VLOOKUP(B165&amp;E165&amp;F165,[1]Kredietbeheerders!$A:$E,5,FALSE))</f>
        <v/>
      </c>
    </row>
    <row r="166" spans="1:29" x14ac:dyDescent="0.25">
      <c r="A166" s="6"/>
      <c r="B166" s="63"/>
      <c r="C166" s="68" t="str">
        <f>IF(D166=1,"GEBLOKKEERD NUMMER",IF(ISERROR(VLOOKUP(B166,[1]Grootboeknummer!$A:$B,2,FALSE)),"",VLOOKUP(B166,[1]Grootboeknummer!$A:$B,2,FALSE)))</f>
        <v/>
      </c>
      <c r="D166" s="68" t="str">
        <f>IF(ISERROR(VLOOKUP(B166,[1]Grootboeknummer!$A:$B,2,FALSE)),"",VLOOKUP(B166,[1]Grootboeknummer!$A:$F,6,FALSE))</f>
        <v/>
      </c>
      <c r="E166" s="63"/>
      <c r="F166" s="80"/>
      <c r="G166" s="68" t="str">
        <f>IF(H166=1,"GEBLOKKEERD NUMMER",IF(E166="","",VLOOKUP(E166&amp;F166,[1]Kostensoort!$A:$F,4,FALSE)))</f>
        <v/>
      </c>
      <c r="H166" s="68" t="str">
        <f>IF(E166="","",VLOOKUP(E166&amp;F166,[1]Kostensoort!$A:$G,7,FALSE))</f>
        <v/>
      </c>
      <c r="I166" s="72" t="str">
        <f>IF(B166="","",IF(VLOOKUP(B166&amp;E166&amp;F166,[1]Kredietbeheerders!$A:$B,2,FALSE)=10,"J","N"))</f>
        <v/>
      </c>
      <c r="J166" s="63"/>
      <c r="K166" s="73"/>
      <c r="L166" s="61"/>
      <c r="M166" s="61"/>
      <c r="N166" s="61"/>
      <c r="O166" s="61"/>
      <c r="P166" s="61"/>
      <c r="Q166" s="64"/>
      <c r="R166" s="64"/>
      <c r="S166" s="64"/>
      <c r="T166" s="64"/>
      <c r="U166" s="64"/>
      <c r="V166" s="63"/>
      <c r="W166" s="68" t="str">
        <f>IF(ISERROR(VLOOKUP(V166,[1]Taken!$A:$B,2,FALSE)),"",VLOOKUP(V166,[1]Taken!$A:$B,2,FALSE))</f>
        <v/>
      </c>
      <c r="X166" s="63"/>
      <c r="Y166" s="68" t="str">
        <f>IF(ISERROR(VLOOKUP(B166,[1]Grootboeknummer!$A:$V,22,FALSE)),"",VLOOKUP(B166,[1]Grootboeknummer!$A:$V,22,FALSE))</f>
        <v/>
      </c>
      <c r="Z166" s="68" t="str">
        <f>IF(ISERROR(VLOOKUP(B166,[1]Grootboeknummer!$A:$W,23,FALSE)),"",VLOOKUP(B166,[1]Grootboeknummer!$A:$W,23,FALSE))</f>
        <v/>
      </c>
      <c r="AA166" s="68" t="str">
        <f>IF(ISERROR(VLOOKUP(B166,[1]Programma!$A:$C,3,FALSE)),"",VLOOKUP(B166,[1]Programma!$A:$C,3,FALSE))</f>
        <v/>
      </c>
      <c r="AB166" s="45" t="str">
        <f>IF(B166="","",VLOOKUP(B166&amp;E166&amp;F166,[1]Kredietbeheerders!$A:$E,4,FALSE))</f>
        <v/>
      </c>
      <c r="AC166" s="76" t="str">
        <f>IF(B166="","",VLOOKUP(B166&amp;E166&amp;F166,[1]Kredietbeheerders!$A:$E,5,FALSE))</f>
        <v/>
      </c>
    </row>
    <row r="167" spans="1:29" x14ac:dyDescent="0.25">
      <c r="A167" s="6"/>
      <c r="B167" s="63"/>
      <c r="C167" s="68" t="str">
        <f>IF(D167=1,"GEBLOKKEERD NUMMER",IF(ISERROR(VLOOKUP(B167,[1]Grootboeknummer!$A:$B,2,FALSE)),"",VLOOKUP(B167,[1]Grootboeknummer!$A:$B,2,FALSE)))</f>
        <v/>
      </c>
      <c r="D167" s="68" t="str">
        <f>IF(ISERROR(VLOOKUP(B167,[1]Grootboeknummer!$A:$B,2,FALSE)),"",VLOOKUP(B167,[1]Grootboeknummer!$A:$F,6,FALSE))</f>
        <v/>
      </c>
      <c r="E167" s="63"/>
      <c r="F167" s="80"/>
      <c r="G167" s="68" t="str">
        <f>IF(H167=1,"GEBLOKKEERD NUMMER",IF(E167="","",VLOOKUP(E167&amp;F167,[1]Kostensoort!$A:$F,4,FALSE)))</f>
        <v/>
      </c>
      <c r="H167" s="68" t="str">
        <f>IF(E167="","",VLOOKUP(E167&amp;F167,[1]Kostensoort!$A:$G,7,FALSE))</f>
        <v/>
      </c>
      <c r="I167" s="72" t="str">
        <f>IF(B167="","",IF(VLOOKUP(B167&amp;E167&amp;F167,[1]Kredietbeheerders!$A:$B,2,FALSE)=10,"J","N"))</f>
        <v/>
      </c>
      <c r="J167" s="63"/>
      <c r="K167" s="73"/>
      <c r="L167" s="61"/>
      <c r="M167" s="61"/>
      <c r="N167" s="61"/>
      <c r="O167" s="61"/>
      <c r="P167" s="61"/>
      <c r="Q167" s="64"/>
      <c r="R167" s="64"/>
      <c r="S167" s="64"/>
      <c r="T167" s="64"/>
      <c r="U167" s="64"/>
      <c r="V167" s="63"/>
      <c r="W167" s="68" t="str">
        <f>IF(ISERROR(VLOOKUP(V167,[1]Taken!$A:$B,2,FALSE)),"",VLOOKUP(V167,[1]Taken!$A:$B,2,FALSE))</f>
        <v/>
      </c>
      <c r="X167" s="63"/>
      <c r="Y167" s="68" t="str">
        <f>IF(ISERROR(VLOOKUP(B167,[1]Grootboeknummer!$A:$V,22,FALSE)),"",VLOOKUP(B167,[1]Grootboeknummer!$A:$V,22,FALSE))</f>
        <v/>
      </c>
      <c r="Z167" s="68" t="str">
        <f>IF(ISERROR(VLOOKUP(B167,[1]Grootboeknummer!$A:$W,23,FALSE)),"",VLOOKUP(B167,[1]Grootboeknummer!$A:$W,23,FALSE))</f>
        <v/>
      </c>
      <c r="AA167" s="68" t="str">
        <f>IF(ISERROR(VLOOKUP(B167,[1]Programma!$A:$C,3,FALSE)),"",VLOOKUP(B167,[1]Programma!$A:$C,3,FALSE))</f>
        <v/>
      </c>
      <c r="AB167" s="45" t="str">
        <f>IF(B167="","",VLOOKUP(B167&amp;E167&amp;F167,[1]Kredietbeheerders!$A:$E,4,FALSE))</f>
        <v/>
      </c>
      <c r="AC167" s="76" t="str">
        <f>IF(B167="","",VLOOKUP(B167&amp;E167&amp;F167,[1]Kredietbeheerders!$A:$E,5,FALSE))</f>
        <v/>
      </c>
    </row>
    <row r="168" spans="1:29" x14ac:dyDescent="0.25">
      <c r="A168" s="6"/>
      <c r="B168" s="63"/>
      <c r="C168" s="68" t="str">
        <f>IF(D168=1,"GEBLOKKEERD NUMMER",IF(ISERROR(VLOOKUP(B168,[1]Grootboeknummer!$A:$B,2,FALSE)),"",VLOOKUP(B168,[1]Grootboeknummer!$A:$B,2,FALSE)))</f>
        <v/>
      </c>
      <c r="D168" s="68" t="str">
        <f>IF(ISERROR(VLOOKUP(B168,[1]Grootboeknummer!$A:$B,2,FALSE)),"",VLOOKUP(B168,[1]Grootboeknummer!$A:$F,6,FALSE))</f>
        <v/>
      </c>
      <c r="E168" s="63"/>
      <c r="F168" s="80"/>
      <c r="G168" s="68" t="str">
        <f>IF(H168=1,"GEBLOKKEERD NUMMER",IF(E168="","",VLOOKUP(E168&amp;F168,[1]Kostensoort!$A:$F,4,FALSE)))</f>
        <v/>
      </c>
      <c r="H168" s="68" t="str">
        <f>IF(E168="","",VLOOKUP(E168&amp;F168,[1]Kostensoort!$A:$G,7,FALSE))</f>
        <v/>
      </c>
      <c r="I168" s="72" t="str">
        <f>IF(B168="","",IF(VLOOKUP(B168&amp;E168&amp;F168,[1]Kredietbeheerders!$A:$B,2,FALSE)=10,"J","N"))</f>
        <v/>
      </c>
      <c r="J168" s="63"/>
      <c r="K168" s="73"/>
      <c r="L168" s="61"/>
      <c r="M168" s="61"/>
      <c r="N168" s="61"/>
      <c r="O168" s="61"/>
      <c r="P168" s="61"/>
      <c r="Q168" s="64"/>
      <c r="R168" s="64"/>
      <c r="S168" s="64"/>
      <c r="T168" s="64"/>
      <c r="U168" s="64"/>
      <c r="V168" s="63"/>
      <c r="W168" s="68" t="str">
        <f>IF(ISERROR(VLOOKUP(V168,[1]Taken!$A:$B,2,FALSE)),"",VLOOKUP(V168,[1]Taken!$A:$B,2,FALSE))</f>
        <v/>
      </c>
      <c r="X168" s="63"/>
      <c r="Y168" s="68" t="str">
        <f>IF(ISERROR(VLOOKUP(B168,[1]Grootboeknummer!$A:$V,22,FALSE)),"",VLOOKUP(B168,[1]Grootboeknummer!$A:$V,22,FALSE))</f>
        <v/>
      </c>
      <c r="Z168" s="68" t="str">
        <f>IF(ISERROR(VLOOKUP(B168,[1]Grootboeknummer!$A:$W,23,FALSE)),"",VLOOKUP(B168,[1]Grootboeknummer!$A:$W,23,FALSE))</f>
        <v/>
      </c>
      <c r="AA168" s="68" t="str">
        <f>IF(ISERROR(VLOOKUP(B168,[1]Programma!$A:$C,3,FALSE)),"",VLOOKUP(B168,[1]Programma!$A:$C,3,FALSE))</f>
        <v/>
      </c>
      <c r="AB168" s="45" t="str">
        <f>IF(B168="","",VLOOKUP(B168&amp;E168&amp;F168,[1]Kredietbeheerders!$A:$E,4,FALSE))</f>
        <v/>
      </c>
      <c r="AC168" s="76" t="str">
        <f>IF(B168="","",VLOOKUP(B168&amp;E168&amp;F168,[1]Kredietbeheerders!$A:$E,5,FALSE))</f>
        <v/>
      </c>
    </row>
    <row r="169" spans="1:29" x14ac:dyDescent="0.25">
      <c r="A169" s="6"/>
      <c r="B169" s="63"/>
      <c r="C169" s="68" t="str">
        <f>IF(D169=1,"GEBLOKKEERD NUMMER",IF(ISERROR(VLOOKUP(B169,[1]Grootboeknummer!$A:$B,2,FALSE)),"",VLOOKUP(B169,[1]Grootboeknummer!$A:$B,2,FALSE)))</f>
        <v/>
      </c>
      <c r="D169" s="68" t="str">
        <f>IF(ISERROR(VLOOKUP(B169,[1]Grootboeknummer!$A:$B,2,FALSE)),"",VLOOKUP(B169,[1]Grootboeknummer!$A:$F,6,FALSE))</f>
        <v/>
      </c>
      <c r="E169" s="63"/>
      <c r="F169" s="80"/>
      <c r="G169" s="68" t="str">
        <f>IF(H169=1,"GEBLOKKEERD NUMMER",IF(E169="","",VLOOKUP(E169&amp;F169,[1]Kostensoort!$A:$F,4,FALSE)))</f>
        <v/>
      </c>
      <c r="H169" s="68" t="str">
        <f>IF(E169="","",VLOOKUP(E169&amp;F169,[1]Kostensoort!$A:$G,7,FALSE))</f>
        <v/>
      </c>
      <c r="I169" s="72" t="str">
        <f>IF(B169="","",IF(VLOOKUP(B169&amp;E169&amp;F169,[1]Kredietbeheerders!$A:$B,2,FALSE)=10,"J","N"))</f>
        <v/>
      </c>
      <c r="J169" s="63"/>
      <c r="K169" s="73"/>
      <c r="L169" s="61"/>
      <c r="M169" s="61"/>
      <c r="N169" s="61"/>
      <c r="O169" s="61"/>
      <c r="P169" s="61"/>
      <c r="Q169" s="64"/>
      <c r="R169" s="64"/>
      <c r="S169" s="64"/>
      <c r="T169" s="64"/>
      <c r="U169" s="64"/>
      <c r="V169" s="63"/>
      <c r="W169" s="68" t="str">
        <f>IF(ISERROR(VLOOKUP(V169,[1]Taken!$A:$B,2,FALSE)),"",VLOOKUP(V169,[1]Taken!$A:$B,2,FALSE))</f>
        <v/>
      </c>
      <c r="X169" s="63"/>
      <c r="Y169" s="68" t="str">
        <f>IF(ISERROR(VLOOKUP(B169,[1]Grootboeknummer!$A:$V,22,FALSE)),"",VLOOKUP(B169,[1]Grootboeknummer!$A:$V,22,FALSE))</f>
        <v/>
      </c>
      <c r="Z169" s="68" t="str">
        <f>IF(ISERROR(VLOOKUP(B169,[1]Grootboeknummer!$A:$W,23,FALSE)),"",VLOOKUP(B169,[1]Grootboeknummer!$A:$W,23,FALSE))</f>
        <v/>
      </c>
      <c r="AA169" s="68" t="str">
        <f>IF(ISERROR(VLOOKUP(B169,[1]Programma!$A:$C,3,FALSE)),"",VLOOKUP(B169,[1]Programma!$A:$C,3,FALSE))</f>
        <v/>
      </c>
      <c r="AB169" s="45" t="str">
        <f>IF(B169="","",VLOOKUP(B169&amp;E169&amp;F169,[1]Kredietbeheerders!$A:$E,4,FALSE))</f>
        <v/>
      </c>
      <c r="AC169" s="76" t="str">
        <f>IF(B169="","",VLOOKUP(B169&amp;E169&amp;F169,[1]Kredietbeheerders!$A:$E,5,FALSE))</f>
        <v/>
      </c>
    </row>
    <row r="170" spans="1:29" x14ac:dyDescent="0.25">
      <c r="A170" s="6"/>
      <c r="B170" s="63"/>
      <c r="C170" s="68" t="str">
        <f>IF(D170=1,"GEBLOKKEERD NUMMER",IF(ISERROR(VLOOKUP(B170,[1]Grootboeknummer!$A:$B,2,FALSE)),"",VLOOKUP(B170,[1]Grootboeknummer!$A:$B,2,FALSE)))</f>
        <v/>
      </c>
      <c r="D170" s="68" t="str">
        <f>IF(ISERROR(VLOOKUP(B170,[1]Grootboeknummer!$A:$B,2,FALSE)),"",VLOOKUP(B170,[1]Grootboeknummer!$A:$F,6,FALSE))</f>
        <v/>
      </c>
      <c r="E170" s="63"/>
      <c r="F170" s="80"/>
      <c r="G170" s="68" t="str">
        <f>IF(H170=1,"GEBLOKKEERD NUMMER",IF(E170="","",VLOOKUP(E170&amp;F170,[1]Kostensoort!$A:$F,4,FALSE)))</f>
        <v/>
      </c>
      <c r="H170" s="68" t="str">
        <f>IF(E170="","",VLOOKUP(E170&amp;F170,[1]Kostensoort!$A:$G,7,FALSE))</f>
        <v/>
      </c>
      <c r="I170" s="72" t="str">
        <f>IF(B170="","",IF(VLOOKUP(B170&amp;E170&amp;F170,[1]Kredietbeheerders!$A:$B,2,FALSE)=10,"J","N"))</f>
        <v/>
      </c>
      <c r="J170" s="63"/>
      <c r="K170" s="73"/>
      <c r="L170" s="61"/>
      <c r="M170" s="61"/>
      <c r="N170" s="61"/>
      <c r="O170" s="61"/>
      <c r="P170" s="61"/>
      <c r="Q170" s="64"/>
      <c r="R170" s="64"/>
      <c r="S170" s="64"/>
      <c r="T170" s="64"/>
      <c r="U170" s="64"/>
      <c r="V170" s="63"/>
      <c r="W170" s="68" t="str">
        <f>IF(ISERROR(VLOOKUP(V170,[1]Taken!$A:$B,2,FALSE)),"",VLOOKUP(V170,[1]Taken!$A:$B,2,FALSE))</f>
        <v/>
      </c>
      <c r="X170" s="63"/>
      <c r="Y170" s="68" t="str">
        <f>IF(ISERROR(VLOOKUP(B170,[1]Grootboeknummer!$A:$V,22,FALSE)),"",VLOOKUP(B170,[1]Grootboeknummer!$A:$V,22,FALSE))</f>
        <v/>
      </c>
      <c r="Z170" s="68" t="str">
        <f>IF(ISERROR(VLOOKUP(B170,[1]Grootboeknummer!$A:$W,23,FALSE)),"",VLOOKUP(B170,[1]Grootboeknummer!$A:$W,23,FALSE))</f>
        <v/>
      </c>
      <c r="AA170" s="68" t="str">
        <f>IF(ISERROR(VLOOKUP(B170,[1]Programma!$A:$C,3,FALSE)),"",VLOOKUP(B170,[1]Programma!$A:$C,3,FALSE))</f>
        <v/>
      </c>
      <c r="AB170" s="45" t="str">
        <f>IF(B170="","",VLOOKUP(B170&amp;E170&amp;F170,[1]Kredietbeheerders!$A:$E,4,FALSE))</f>
        <v/>
      </c>
      <c r="AC170" s="76" t="str">
        <f>IF(B170="","",VLOOKUP(B170&amp;E170&amp;F170,[1]Kredietbeheerders!$A:$E,5,FALSE))</f>
        <v/>
      </c>
    </row>
    <row r="171" spans="1:29" x14ac:dyDescent="0.25">
      <c r="A171" s="6"/>
      <c r="B171" s="63"/>
      <c r="C171" s="68" t="str">
        <f>IF(D171=1,"GEBLOKKEERD NUMMER",IF(ISERROR(VLOOKUP(B171,[1]Grootboeknummer!$A:$B,2,FALSE)),"",VLOOKUP(B171,[1]Grootboeknummer!$A:$B,2,FALSE)))</f>
        <v/>
      </c>
      <c r="D171" s="68" t="str">
        <f>IF(ISERROR(VLOOKUP(B171,[1]Grootboeknummer!$A:$B,2,FALSE)),"",VLOOKUP(B171,[1]Grootboeknummer!$A:$F,6,FALSE))</f>
        <v/>
      </c>
      <c r="E171" s="63"/>
      <c r="F171" s="80"/>
      <c r="G171" s="68" t="str">
        <f>IF(H171=1,"GEBLOKKEERD NUMMER",IF(E171="","",VLOOKUP(E171&amp;F171,[1]Kostensoort!$A:$F,4,FALSE)))</f>
        <v/>
      </c>
      <c r="H171" s="68" t="str">
        <f>IF(E171="","",VLOOKUP(E171&amp;F171,[1]Kostensoort!$A:$G,7,FALSE))</f>
        <v/>
      </c>
      <c r="I171" s="72" t="str">
        <f>IF(B171="","",IF(VLOOKUP(B171&amp;E171&amp;F171,[1]Kredietbeheerders!$A:$B,2,FALSE)=10,"J","N"))</f>
        <v/>
      </c>
      <c r="J171" s="63"/>
      <c r="K171" s="73"/>
      <c r="L171" s="61"/>
      <c r="M171" s="61"/>
      <c r="N171" s="61"/>
      <c r="O171" s="61"/>
      <c r="P171" s="61"/>
      <c r="Q171" s="64"/>
      <c r="R171" s="64"/>
      <c r="S171" s="64"/>
      <c r="T171" s="64"/>
      <c r="U171" s="64"/>
      <c r="V171" s="63"/>
      <c r="W171" s="68" t="str">
        <f>IF(ISERROR(VLOOKUP(V171,[1]Taken!$A:$B,2,FALSE)),"",VLOOKUP(V171,[1]Taken!$A:$B,2,FALSE))</f>
        <v/>
      </c>
      <c r="X171" s="63"/>
      <c r="Y171" s="68" t="str">
        <f>IF(ISERROR(VLOOKUP(B171,[1]Grootboeknummer!$A:$V,22,FALSE)),"",VLOOKUP(B171,[1]Grootboeknummer!$A:$V,22,FALSE))</f>
        <v/>
      </c>
      <c r="Z171" s="68" t="str">
        <f>IF(ISERROR(VLOOKUP(B171,[1]Grootboeknummer!$A:$W,23,FALSE)),"",VLOOKUP(B171,[1]Grootboeknummer!$A:$W,23,FALSE))</f>
        <v/>
      </c>
      <c r="AA171" s="68" t="str">
        <f>IF(ISERROR(VLOOKUP(B171,[1]Programma!$A:$C,3,FALSE)),"",VLOOKUP(B171,[1]Programma!$A:$C,3,FALSE))</f>
        <v/>
      </c>
      <c r="AB171" s="45" t="str">
        <f>IF(B171="","",VLOOKUP(B171&amp;E171&amp;F171,[1]Kredietbeheerders!$A:$E,4,FALSE))</f>
        <v/>
      </c>
      <c r="AC171" s="76" t="str">
        <f>IF(B171="","",VLOOKUP(B171&amp;E171&amp;F171,[1]Kredietbeheerders!$A:$E,5,FALSE))</f>
        <v/>
      </c>
    </row>
    <row r="172" spans="1:29" x14ac:dyDescent="0.25">
      <c r="A172" s="6"/>
      <c r="B172" s="63"/>
      <c r="C172" s="68" t="str">
        <f>IF(D172=1,"GEBLOKKEERD NUMMER",IF(ISERROR(VLOOKUP(B172,[1]Grootboeknummer!$A:$B,2,FALSE)),"",VLOOKUP(B172,[1]Grootboeknummer!$A:$B,2,FALSE)))</f>
        <v/>
      </c>
      <c r="D172" s="68" t="str">
        <f>IF(ISERROR(VLOOKUP(B172,[1]Grootboeknummer!$A:$B,2,FALSE)),"",VLOOKUP(B172,[1]Grootboeknummer!$A:$F,6,FALSE))</f>
        <v/>
      </c>
      <c r="E172" s="63"/>
      <c r="F172" s="80"/>
      <c r="G172" s="68" t="str">
        <f>IF(H172=1,"GEBLOKKEERD NUMMER",IF(E172="","",VLOOKUP(E172&amp;F172,[1]Kostensoort!$A:$F,4,FALSE)))</f>
        <v/>
      </c>
      <c r="H172" s="68" t="str">
        <f>IF(E172="","",VLOOKUP(E172&amp;F172,[1]Kostensoort!$A:$G,7,FALSE))</f>
        <v/>
      </c>
      <c r="I172" s="72" t="str">
        <f>IF(B172="","",IF(VLOOKUP(B172&amp;E172&amp;F172,[1]Kredietbeheerders!$A:$B,2,FALSE)=10,"J","N"))</f>
        <v/>
      </c>
      <c r="J172" s="63"/>
      <c r="K172" s="73"/>
      <c r="L172" s="61"/>
      <c r="M172" s="61"/>
      <c r="N172" s="61"/>
      <c r="O172" s="61"/>
      <c r="P172" s="61"/>
      <c r="Q172" s="64"/>
      <c r="R172" s="64"/>
      <c r="S172" s="64"/>
      <c r="T172" s="64"/>
      <c r="U172" s="64"/>
      <c r="V172" s="63"/>
      <c r="W172" s="68" t="str">
        <f>IF(ISERROR(VLOOKUP(V172,[1]Taken!$A:$B,2,FALSE)),"",VLOOKUP(V172,[1]Taken!$A:$B,2,FALSE))</f>
        <v/>
      </c>
      <c r="X172" s="63"/>
      <c r="Y172" s="68" t="str">
        <f>IF(ISERROR(VLOOKUP(B172,[1]Grootboeknummer!$A:$V,22,FALSE)),"",VLOOKUP(B172,[1]Grootboeknummer!$A:$V,22,FALSE))</f>
        <v/>
      </c>
      <c r="Z172" s="68" t="str">
        <f>IF(ISERROR(VLOOKUP(B172,[1]Grootboeknummer!$A:$W,23,FALSE)),"",VLOOKUP(B172,[1]Grootboeknummer!$A:$W,23,FALSE))</f>
        <v/>
      </c>
      <c r="AA172" s="68" t="str">
        <f>IF(ISERROR(VLOOKUP(B172,[1]Programma!$A:$C,3,FALSE)),"",VLOOKUP(B172,[1]Programma!$A:$C,3,FALSE))</f>
        <v/>
      </c>
      <c r="AB172" s="45" t="str">
        <f>IF(B172="","",VLOOKUP(B172&amp;E172&amp;F172,[1]Kredietbeheerders!$A:$E,4,FALSE))</f>
        <v/>
      </c>
      <c r="AC172" s="76" t="str">
        <f>IF(B172="","",VLOOKUP(B172&amp;E172&amp;F172,[1]Kredietbeheerders!$A:$E,5,FALSE))</f>
        <v/>
      </c>
    </row>
    <row r="173" spans="1:29" x14ac:dyDescent="0.25">
      <c r="A173" s="6"/>
      <c r="B173" s="63"/>
      <c r="C173" s="68" t="str">
        <f>IF(D173=1,"GEBLOKKEERD NUMMER",IF(ISERROR(VLOOKUP(B173,[1]Grootboeknummer!$A:$B,2,FALSE)),"",VLOOKUP(B173,[1]Grootboeknummer!$A:$B,2,FALSE)))</f>
        <v/>
      </c>
      <c r="D173" s="68" t="str">
        <f>IF(ISERROR(VLOOKUP(B173,[1]Grootboeknummer!$A:$B,2,FALSE)),"",VLOOKUP(B173,[1]Grootboeknummer!$A:$F,6,FALSE))</f>
        <v/>
      </c>
      <c r="E173" s="63"/>
      <c r="F173" s="80"/>
      <c r="G173" s="68" t="str">
        <f>IF(H173=1,"GEBLOKKEERD NUMMER",IF(E173="","",VLOOKUP(E173&amp;F173,[1]Kostensoort!$A:$F,4,FALSE)))</f>
        <v/>
      </c>
      <c r="H173" s="68" t="str">
        <f>IF(E173="","",VLOOKUP(E173&amp;F173,[1]Kostensoort!$A:$G,7,FALSE))</f>
        <v/>
      </c>
      <c r="I173" s="72" t="str">
        <f>IF(B173="","",IF(VLOOKUP(B173&amp;E173&amp;F173,[1]Kredietbeheerders!$A:$B,2,FALSE)=10,"J","N"))</f>
        <v/>
      </c>
      <c r="J173" s="63"/>
      <c r="K173" s="73"/>
      <c r="L173" s="61"/>
      <c r="M173" s="61"/>
      <c r="N173" s="61"/>
      <c r="O173" s="61"/>
      <c r="P173" s="61"/>
      <c r="Q173" s="64"/>
      <c r="R173" s="64"/>
      <c r="S173" s="64"/>
      <c r="T173" s="64"/>
      <c r="U173" s="64"/>
      <c r="V173" s="63"/>
      <c r="W173" s="68" t="str">
        <f>IF(ISERROR(VLOOKUP(V173,[1]Taken!$A:$B,2,FALSE)),"",VLOOKUP(V173,[1]Taken!$A:$B,2,FALSE))</f>
        <v/>
      </c>
      <c r="X173" s="63"/>
      <c r="Y173" s="68" t="str">
        <f>IF(ISERROR(VLOOKUP(B173,[1]Grootboeknummer!$A:$V,22,FALSE)),"",VLOOKUP(B173,[1]Grootboeknummer!$A:$V,22,FALSE))</f>
        <v/>
      </c>
      <c r="Z173" s="68" t="str">
        <f>IF(ISERROR(VLOOKUP(B173,[1]Grootboeknummer!$A:$W,23,FALSE)),"",VLOOKUP(B173,[1]Grootboeknummer!$A:$W,23,FALSE))</f>
        <v/>
      </c>
      <c r="AA173" s="68" t="str">
        <f>IF(ISERROR(VLOOKUP(B173,[1]Programma!$A:$C,3,FALSE)),"",VLOOKUP(B173,[1]Programma!$A:$C,3,FALSE))</f>
        <v/>
      </c>
      <c r="AB173" s="45" t="str">
        <f>IF(B173="","",VLOOKUP(B173&amp;E173&amp;F173,[1]Kredietbeheerders!$A:$E,4,FALSE))</f>
        <v/>
      </c>
      <c r="AC173" s="76" t="str">
        <f>IF(B173="","",VLOOKUP(B173&amp;E173&amp;F173,[1]Kredietbeheerders!$A:$E,5,FALSE))</f>
        <v/>
      </c>
    </row>
    <row r="174" spans="1:29" x14ac:dyDescent="0.25">
      <c r="A174" s="6"/>
      <c r="B174" s="63"/>
      <c r="C174" s="68" t="str">
        <f>IF(D174=1,"GEBLOKKEERD NUMMER",IF(ISERROR(VLOOKUP(B174,[1]Grootboeknummer!$A:$B,2,FALSE)),"",VLOOKUP(B174,[1]Grootboeknummer!$A:$B,2,FALSE)))</f>
        <v/>
      </c>
      <c r="D174" s="68" t="str">
        <f>IF(ISERROR(VLOOKUP(B174,[1]Grootboeknummer!$A:$B,2,FALSE)),"",VLOOKUP(B174,[1]Grootboeknummer!$A:$F,6,FALSE))</f>
        <v/>
      </c>
      <c r="E174" s="63"/>
      <c r="F174" s="80"/>
      <c r="G174" s="68" t="str">
        <f>IF(H174=1,"GEBLOKKEERD NUMMER",IF(E174="","",VLOOKUP(E174&amp;F174,[1]Kostensoort!$A:$F,4,FALSE)))</f>
        <v/>
      </c>
      <c r="H174" s="68" t="str">
        <f>IF(E174="","",VLOOKUP(E174&amp;F174,[1]Kostensoort!$A:$G,7,FALSE))</f>
        <v/>
      </c>
      <c r="I174" s="72" t="str">
        <f>IF(B174="","",IF(VLOOKUP(B174&amp;E174&amp;F174,[1]Kredietbeheerders!$A:$B,2,FALSE)=10,"J","N"))</f>
        <v/>
      </c>
      <c r="J174" s="63"/>
      <c r="K174" s="73"/>
      <c r="L174" s="61"/>
      <c r="M174" s="61"/>
      <c r="N174" s="61"/>
      <c r="O174" s="61"/>
      <c r="P174" s="61"/>
      <c r="Q174" s="64"/>
      <c r="R174" s="64"/>
      <c r="S174" s="64"/>
      <c r="T174" s="64"/>
      <c r="U174" s="64"/>
      <c r="V174" s="63"/>
      <c r="W174" s="68" t="str">
        <f>IF(ISERROR(VLOOKUP(V174,[1]Taken!$A:$B,2,FALSE)),"",VLOOKUP(V174,[1]Taken!$A:$B,2,FALSE))</f>
        <v/>
      </c>
      <c r="X174" s="63"/>
      <c r="Y174" s="68" t="str">
        <f>IF(ISERROR(VLOOKUP(B174,[1]Grootboeknummer!$A:$V,22,FALSE)),"",VLOOKUP(B174,[1]Grootboeknummer!$A:$V,22,FALSE))</f>
        <v/>
      </c>
      <c r="Z174" s="68" t="str">
        <f>IF(ISERROR(VLOOKUP(B174,[1]Grootboeknummer!$A:$W,23,FALSE)),"",VLOOKUP(B174,[1]Grootboeknummer!$A:$W,23,FALSE))</f>
        <v/>
      </c>
      <c r="AA174" s="68" t="str">
        <f>IF(ISERROR(VLOOKUP(B174,[1]Programma!$A:$C,3,FALSE)),"",VLOOKUP(B174,[1]Programma!$A:$C,3,FALSE))</f>
        <v/>
      </c>
      <c r="AB174" s="45" t="str">
        <f>IF(B174="","",VLOOKUP(B174&amp;E174&amp;F174,[1]Kredietbeheerders!$A:$E,4,FALSE))</f>
        <v/>
      </c>
      <c r="AC174" s="76" t="str">
        <f>IF(B174="","",VLOOKUP(B174&amp;E174&amp;F174,[1]Kredietbeheerders!$A:$E,5,FALSE))</f>
        <v/>
      </c>
    </row>
    <row r="175" spans="1:29" x14ac:dyDescent="0.25">
      <c r="A175" s="6"/>
      <c r="B175" s="63"/>
      <c r="C175" s="68" t="str">
        <f>IF(D175=1,"GEBLOKKEERD NUMMER",IF(ISERROR(VLOOKUP(B175,[1]Grootboeknummer!$A:$B,2,FALSE)),"",VLOOKUP(B175,[1]Grootboeknummer!$A:$B,2,FALSE)))</f>
        <v/>
      </c>
      <c r="D175" s="68" t="str">
        <f>IF(ISERROR(VLOOKUP(B175,[1]Grootboeknummer!$A:$B,2,FALSE)),"",VLOOKUP(B175,[1]Grootboeknummer!$A:$F,6,FALSE))</f>
        <v/>
      </c>
      <c r="E175" s="63"/>
      <c r="F175" s="80"/>
      <c r="G175" s="68" t="str">
        <f>IF(H175=1,"GEBLOKKEERD NUMMER",IF(E175="","",VLOOKUP(E175&amp;F175,[1]Kostensoort!$A:$F,4,FALSE)))</f>
        <v/>
      </c>
      <c r="H175" s="68" t="str">
        <f>IF(E175="","",VLOOKUP(E175&amp;F175,[1]Kostensoort!$A:$G,7,FALSE))</f>
        <v/>
      </c>
      <c r="I175" s="72" t="str">
        <f>IF(B175="","",IF(VLOOKUP(B175&amp;E175&amp;F175,[1]Kredietbeheerders!$A:$B,2,FALSE)=10,"J","N"))</f>
        <v/>
      </c>
      <c r="J175" s="63"/>
      <c r="K175" s="73"/>
      <c r="L175" s="61"/>
      <c r="M175" s="61"/>
      <c r="N175" s="61"/>
      <c r="O175" s="61"/>
      <c r="P175" s="61"/>
      <c r="Q175" s="64"/>
      <c r="R175" s="64"/>
      <c r="S175" s="64"/>
      <c r="T175" s="64"/>
      <c r="U175" s="64"/>
      <c r="V175" s="63"/>
      <c r="W175" s="68" t="str">
        <f>IF(ISERROR(VLOOKUP(V175,[1]Taken!$A:$B,2,FALSE)),"",VLOOKUP(V175,[1]Taken!$A:$B,2,FALSE))</f>
        <v/>
      </c>
      <c r="X175" s="63"/>
      <c r="Y175" s="68" t="str">
        <f>IF(ISERROR(VLOOKUP(B175,[1]Grootboeknummer!$A:$V,22,FALSE)),"",VLOOKUP(B175,[1]Grootboeknummer!$A:$V,22,FALSE))</f>
        <v/>
      </c>
      <c r="Z175" s="68" t="str">
        <f>IF(ISERROR(VLOOKUP(B175,[1]Grootboeknummer!$A:$W,23,FALSE)),"",VLOOKUP(B175,[1]Grootboeknummer!$A:$W,23,FALSE))</f>
        <v/>
      </c>
      <c r="AA175" s="68" t="str">
        <f>IF(ISERROR(VLOOKUP(B175,[1]Programma!$A:$C,3,FALSE)),"",VLOOKUP(B175,[1]Programma!$A:$C,3,FALSE))</f>
        <v/>
      </c>
      <c r="AB175" s="45" t="str">
        <f>IF(B175="","",VLOOKUP(B175&amp;E175&amp;F175,[1]Kredietbeheerders!$A:$E,4,FALSE))</f>
        <v/>
      </c>
      <c r="AC175" s="76" t="str">
        <f>IF(B175="","",VLOOKUP(B175&amp;E175&amp;F175,[1]Kredietbeheerders!$A:$E,5,FALSE))</f>
        <v/>
      </c>
    </row>
    <row r="176" spans="1:29" x14ac:dyDescent="0.25">
      <c r="A176" s="6"/>
      <c r="B176" s="63"/>
      <c r="C176" s="68" t="str">
        <f>IF(D176=1,"GEBLOKKEERD NUMMER",IF(ISERROR(VLOOKUP(B176,[1]Grootboeknummer!$A:$B,2,FALSE)),"",VLOOKUP(B176,[1]Grootboeknummer!$A:$B,2,FALSE)))</f>
        <v/>
      </c>
      <c r="D176" s="68" t="str">
        <f>IF(ISERROR(VLOOKUP(B176,[1]Grootboeknummer!$A:$B,2,FALSE)),"",VLOOKUP(B176,[1]Grootboeknummer!$A:$F,6,FALSE))</f>
        <v/>
      </c>
      <c r="E176" s="63"/>
      <c r="F176" s="80"/>
      <c r="G176" s="68" t="str">
        <f>IF(H176=1,"GEBLOKKEERD NUMMER",IF(E176="","",VLOOKUP(E176&amp;F176,[1]Kostensoort!$A:$F,4,FALSE)))</f>
        <v/>
      </c>
      <c r="H176" s="68" t="str">
        <f>IF(E176="","",VLOOKUP(E176&amp;F176,[1]Kostensoort!$A:$G,7,FALSE))</f>
        <v/>
      </c>
      <c r="I176" s="72" t="str">
        <f>IF(B176="","",IF(VLOOKUP(B176&amp;E176&amp;F176,[1]Kredietbeheerders!$A:$B,2,FALSE)=10,"J","N"))</f>
        <v/>
      </c>
      <c r="J176" s="63"/>
      <c r="K176" s="73"/>
      <c r="L176" s="61"/>
      <c r="M176" s="61"/>
      <c r="N176" s="61"/>
      <c r="O176" s="61"/>
      <c r="P176" s="61"/>
      <c r="Q176" s="64"/>
      <c r="R176" s="64"/>
      <c r="S176" s="64"/>
      <c r="T176" s="64"/>
      <c r="U176" s="64"/>
      <c r="V176" s="63"/>
      <c r="W176" s="68" t="str">
        <f>IF(ISERROR(VLOOKUP(V176,[1]Taken!$A:$B,2,FALSE)),"",VLOOKUP(V176,[1]Taken!$A:$B,2,FALSE))</f>
        <v/>
      </c>
      <c r="X176" s="63"/>
      <c r="Y176" s="68" t="str">
        <f>IF(ISERROR(VLOOKUP(B176,[1]Grootboeknummer!$A:$V,22,FALSE)),"",VLOOKUP(B176,[1]Grootboeknummer!$A:$V,22,FALSE))</f>
        <v/>
      </c>
      <c r="Z176" s="68" t="str">
        <f>IF(ISERROR(VLOOKUP(B176,[1]Grootboeknummer!$A:$W,23,FALSE)),"",VLOOKUP(B176,[1]Grootboeknummer!$A:$W,23,FALSE))</f>
        <v/>
      </c>
      <c r="AA176" s="68" t="str">
        <f>IF(ISERROR(VLOOKUP(B176,[1]Programma!$A:$C,3,FALSE)),"",VLOOKUP(B176,[1]Programma!$A:$C,3,FALSE))</f>
        <v/>
      </c>
      <c r="AB176" s="45" t="str">
        <f>IF(B176="","",VLOOKUP(B176&amp;E176&amp;F176,[1]Kredietbeheerders!$A:$E,4,FALSE))</f>
        <v/>
      </c>
      <c r="AC176" s="76" t="str">
        <f>IF(B176="","",VLOOKUP(B176&amp;E176&amp;F176,[1]Kredietbeheerders!$A:$E,5,FALSE))</f>
        <v/>
      </c>
    </row>
    <row r="177" spans="1:29" x14ac:dyDescent="0.25">
      <c r="A177" s="6"/>
      <c r="B177" s="63"/>
      <c r="C177" s="68" t="str">
        <f>IF(D177=1,"GEBLOKKEERD NUMMER",IF(ISERROR(VLOOKUP(B177,[1]Grootboeknummer!$A:$B,2,FALSE)),"",VLOOKUP(B177,[1]Grootboeknummer!$A:$B,2,FALSE)))</f>
        <v/>
      </c>
      <c r="D177" s="68" t="str">
        <f>IF(ISERROR(VLOOKUP(B177,[1]Grootboeknummer!$A:$B,2,FALSE)),"",VLOOKUP(B177,[1]Grootboeknummer!$A:$F,6,FALSE))</f>
        <v/>
      </c>
      <c r="E177" s="63"/>
      <c r="F177" s="80"/>
      <c r="G177" s="68" t="str">
        <f>IF(H177=1,"GEBLOKKEERD NUMMER",IF(E177="","",VLOOKUP(E177&amp;F177,[1]Kostensoort!$A:$F,4,FALSE)))</f>
        <v/>
      </c>
      <c r="H177" s="68" t="str">
        <f>IF(E177="","",VLOOKUP(E177&amp;F177,[1]Kostensoort!$A:$G,7,FALSE))</f>
        <v/>
      </c>
      <c r="I177" s="72" t="str">
        <f>IF(B177="","",IF(VLOOKUP(B177&amp;E177&amp;F177,[1]Kredietbeheerders!$A:$B,2,FALSE)=10,"J","N"))</f>
        <v/>
      </c>
      <c r="J177" s="63"/>
      <c r="K177" s="73"/>
      <c r="L177" s="61"/>
      <c r="M177" s="61"/>
      <c r="N177" s="61"/>
      <c r="O177" s="61"/>
      <c r="P177" s="61"/>
      <c r="Q177" s="64"/>
      <c r="R177" s="64"/>
      <c r="S177" s="64"/>
      <c r="T177" s="64"/>
      <c r="U177" s="64"/>
      <c r="V177" s="63"/>
      <c r="W177" s="68" t="str">
        <f>IF(ISERROR(VLOOKUP(V177,[1]Taken!$A:$B,2,FALSE)),"",VLOOKUP(V177,[1]Taken!$A:$B,2,FALSE))</f>
        <v/>
      </c>
      <c r="X177" s="63"/>
      <c r="Y177" s="68" t="str">
        <f>IF(ISERROR(VLOOKUP(B177,[1]Grootboeknummer!$A:$V,22,FALSE)),"",VLOOKUP(B177,[1]Grootboeknummer!$A:$V,22,FALSE))</f>
        <v/>
      </c>
      <c r="Z177" s="68" t="str">
        <f>IF(ISERROR(VLOOKUP(B177,[1]Grootboeknummer!$A:$W,23,FALSE)),"",VLOOKUP(B177,[1]Grootboeknummer!$A:$W,23,FALSE))</f>
        <v/>
      </c>
      <c r="AA177" s="68" t="str">
        <f>IF(ISERROR(VLOOKUP(B177,[1]Programma!$A:$C,3,FALSE)),"",VLOOKUP(B177,[1]Programma!$A:$C,3,FALSE))</f>
        <v/>
      </c>
      <c r="AB177" s="45" t="str">
        <f>IF(B177="","",VLOOKUP(B177&amp;E177&amp;F177,[1]Kredietbeheerders!$A:$E,4,FALSE))</f>
        <v/>
      </c>
      <c r="AC177" s="76" t="str">
        <f>IF(B177="","",VLOOKUP(B177&amp;E177&amp;F177,[1]Kredietbeheerders!$A:$E,5,FALSE))</f>
        <v/>
      </c>
    </row>
    <row r="178" spans="1:29" x14ac:dyDescent="0.25">
      <c r="A178" s="6"/>
      <c r="B178" s="63"/>
      <c r="C178" s="68" t="str">
        <f>IF(D178=1,"GEBLOKKEERD NUMMER",IF(ISERROR(VLOOKUP(B178,[1]Grootboeknummer!$A:$B,2,FALSE)),"",VLOOKUP(B178,[1]Grootboeknummer!$A:$B,2,FALSE)))</f>
        <v/>
      </c>
      <c r="D178" s="68" t="str">
        <f>IF(ISERROR(VLOOKUP(B178,[1]Grootboeknummer!$A:$B,2,FALSE)),"",VLOOKUP(B178,[1]Grootboeknummer!$A:$F,6,FALSE))</f>
        <v/>
      </c>
      <c r="E178" s="63"/>
      <c r="F178" s="80"/>
      <c r="G178" s="68" t="str">
        <f>IF(H178=1,"GEBLOKKEERD NUMMER",IF(E178="","",VLOOKUP(E178&amp;F178,[1]Kostensoort!$A:$F,4,FALSE)))</f>
        <v/>
      </c>
      <c r="H178" s="68" t="str">
        <f>IF(E178="","",VLOOKUP(E178&amp;F178,[1]Kostensoort!$A:$G,7,FALSE))</f>
        <v/>
      </c>
      <c r="I178" s="72" t="str">
        <f>IF(B178="","",IF(VLOOKUP(B178&amp;E178&amp;F178,[1]Kredietbeheerders!$A:$B,2,FALSE)=10,"J","N"))</f>
        <v/>
      </c>
      <c r="J178" s="63"/>
      <c r="K178" s="73"/>
      <c r="L178" s="61"/>
      <c r="M178" s="61"/>
      <c r="N178" s="61"/>
      <c r="O178" s="61"/>
      <c r="P178" s="61"/>
      <c r="Q178" s="64"/>
      <c r="R178" s="64"/>
      <c r="S178" s="64"/>
      <c r="T178" s="64"/>
      <c r="U178" s="64"/>
      <c r="V178" s="63"/>
      <c r="W178" s="68" t="str">
        <f>IF(ISERROR(VLOOKUP(V178,[1]Taken!$A:$B,2,FALSE)),"",VLOOKUP(V178,[1]Taken!$A:$B,2,FALSE))</f>
        <v/>
      </c>
      <c r="X178" s="63"/>
      <c r="Y178" s="68" t="str">
        <f>IF(ISERROR(VLOOKUP(B178,[1]Grootboeknummer!$A:$V,22,FALSE)),"",VLOOKUP(B178,[1]Grootboeknummer!$A:$V,22,FALSE))</f>
        <v/>
      </c>
      <c r="Z178" s="68" t="str">
        <f>IF(ISERROR(VLOOKUP(B178,[1]Grootboeknummer!$A:$W,23,FALSE)),"",VLOOKUP(B178,[1]Grootboeknummer!$A:$W,23,FALSE))</f>
        <v/>
      </c>
      <c r="AA178" s="68" t="str">
        <f>IF(ISERROR(VLOOKUP(B178,[1]Programma!$A:$C,3,FALSE)),"",VLOOKUP(B178,[1]Programma!$A:$C,3,FALSE))</f>
        <v/>
      </c>
      <c r="AB178" s="45" t="str">
        <f>IF(B178="","",VLOOKUP(B178&amp;E178&amp;F178,[1]Kredietbeheerders!$A:$E,4,FALSE))</f>
        <v/>
      </c>
      <c r="AC178" s="76" t="str">
        <f>IF(B178="","",VLOOKUP(B178&amp;E178&amp;F178,[1]Kredietbeheerders!$A:$E,5,FALSE))</f>
        <v/>
      </c>
    </row>
    <row r="179" spans="1:29" x14ac:dyDescent="0.25">
      <c r="A179" s="6"/>
      <c r="B179" s="63"/>
      <c r="C179" s="68" t="str">
        <f>IF(D179=1,"GEBLOKKEERD NUMMER",IF(ISERROR(VLOOKUP(B179,[1]Grootboeknummer!$A:$B,2,FALSE)),"",VLOOKUP(B179,[1]Grootboeknummer!$A:$B,2,FALSE)))</f>
        <v/>
      </c>
      <c r="D179" s="68" t="str">
        <f>IF(ISERROR(VLOOKUP(B179,[1]Grootboeknummer!$A:$B,2,FALSE)),"",VLOOKUP(B179,[1]Grootboeknummer!$A:$F,6,FALSE))</f>
        <v/>
      </c>
      <c r="E179" s="63"/>
      <c r="F179" s="80"/>
      <c r="G179" s="68" t="str">
        <f>IF(H179=1,"GEBLOKKEERD NUMMER",IF(E179="","",VLOOKUP(E179&amp;F179,[1]Kostensoort!$A:$F,4,FALSE)))</f>
        <v/>
      </c>
      <c r="H179" s="68" t="str">
        <f>IF(E179="","",VLOOKUP(E179&amp;F179,[1]Kostensoort!$A:$G,7,FALSE))</f>
        <v/>
      </c>
      <c r="I179" s="72" t="str">
        <f>IF(B179="","",IF(VLOOKUP(B179&amp;E179&amp;F179,[1]Kredietbeheerders!$A:$B,2,FALSE)=10,"J","N"))</f>
        <v/>
      </c>
      <c r="J179" s="63"/>
      <c r="K179" s="73"/>
      <c r="L179" s="61"/>
      <c r="M179" s="61"/>
      <c r="N179" s="61"/>
      <c r="O179" s="61"/>
      <c r="P179" s="61"/>
      <c r="Q179" s="64"/>
      <c r="R179" s="64"/>
      <c r="S179" s="64"/>
      <c r="T179" s="64"/>
      <c r="U179" s="64"/>
      <c r="V179" s="63"/>
      <c r="W179" s="68" t="str">
        <f>IF(ISERROR(VLOOKUP(V179,[1]Taken!$A:$B,2,FALSE)),"",VLOOKUP(V179,[1]Taken!$A:$B,2,FALSE))</f>
        <v/>
      </c>
      <c r="X179" s="63"/>
      <c r="Y179" s="68" t="str">
        <f>IF(ISERROR(VLOOKUP(B179,[1]Grootboeknummer!$A:$V,22,FALSE)),"",VLOOKUP(B179,[1]Grootboeknummer!$A:$V,22,FALSE))</f>
        <v/>
      </c>
      <c r="Z179" s="68" t="str">
        <f>IF(ISERROR(VLOOKUP(B179,[1]Grootboeknummer!$A:$W,23,FALSE)),"",VLOOKUP(B179,[1]Grootboeknummer!$A:$W,23,FALSE))</f>
        <v/>
      </c>
      <c r="AA179" s="68" t="str">
        <f>IF(ISERROR(VLOOKUP(B179,[1]Programma!$A:$C,3,FALSE)),"",VLOOKUP(B179,[1]Programma!$A:$C,3,FALSE))</f>
        <v/>
      </c>
      <c r="AB179" s="45" t="str">
        <f>IF(B179="","",VLOOKUP(B179&amp;E179&amp;F179,[1]Kredietbeheerders!$A:$E,4,FALSE))</f>
        <v/>
      </c>
      <c r="AC179" s="76" t="str">
        <f>IF(B179="","",VLOOKUP(B179&amp;E179&amp;F179,[1]Kredietbeheerders!$A:$E,5,FALSE))</f>
        <v/>
      </c>
    </row>
    <row r="180" spans="1:29" x14ac:dyDescent="0.25">
      <c r="A180" s="6"/>
      <c r="B180" s="63"/>
      <c r="C180" s="68" t="str">
        <f>IF(D180=1,"GEBLOKKEERD NUMMER",IF(ISERROR(VLOOKUP(B180,[1]Grootboeknummer!$A:$B,2,FALSE)),"",VLOOKUP(B180,[1]Grootboeknummer!$A:$B,2,FALSE)))</f>
        <v/>
      </c>
      <c r="D180" s="68" t="str">
        <f>IF(ISERROR(VLOOKUP(B180,[1]Grootboeknummer!$A:$B,2,FALSE)),"",VLOOKUP(B180,[1]Grootboeknummer!$A:$F,6,FALSE))</f>
        <v/>
      </c>
      <c r="E180" s="63"/>
      <c r="F180" s="80"/>
      <c r="G180" s="68" t="str">
        <f>IF(H180=1,"GEBLOKKEERD NUMMER",IF(E180="","",VLOOKUP(E180&amp;F180,[1]Kostensoort!$A:$F,4,FALSE)))</f>
        <v/>
      </c>
      <c r="H180" s="68" t="str">
        <f>IF(E180="","",VLOOKUP(E180&amp;F180,[1]Kostensoort!$A:$G,7,FALSE))</f>
        <v/>
      </c>
      <c r="I180" s="72" t="str">
        <f>IF(B180="","",IF(VLOOKUP(B180&amp;E180&amp;F180,[1]Kredietbeheerders!$A:$B,2,FALSE)=10,"J","N"))</f>
        <v/>
      </c>
      <c r="J180" s="63"/>
      <c r="K180" s="73"/>
      <c r="L180" s="61"/>
      <c r="M180" s="61"/>
      <c r="N180" s="61"/>
      <c r="O180" s="61"/>
      <c r="P180" s="61"/>
      <c r="Q180" s="64"/>
      <c r="R180" s="64"/>
      <c r="S180" s="64"/>
      <c r="T180" s="64"/>
      <c r="U180" s="64"/>
      <c r="V180" s="63"/>
      <c r="W180" s="68" t="str">
        <f>IF(ISERROR(VLOOKUP(V180,[1]Taken!$A:$B,2,FALSE)),"",VLOOKUP(V180,[1]Taken!$A:$B,2,FALSE))</f>
        <v/>
      </c>
      <c r="X180" s="63"/>
      <c r="Y180" s="68" t="str">
        <f>IF(ISERROR(VLOOKUP(B180,[1]Grootboeknummer!$A:$V,22,FALSE)),"",VLOOKUP(B180,[1]Grootboeknummer!$A:$V,22,FALSE))</f>
        <v/>
      </c>
      <c r="Z180" s="68" t="str">
        <f>IF(ISERROR(VLOOKUP(B180,[1]Grootboeknummer!$A:$W,23,FALSE)),"",VLOOKUP(B180,[1]Grootboeknummer!$A:$W,23,FALSE))</f>
        <v/>
      </c>
      <c r="AA180" s="68" t="str">
        <f>IF(ISERROR(VLOOKUP(B180,[1]Programma!$A:$C,3,FALSE)),"",VLOOKUP(B180,[1]Programma!$A:$C,3,FALSE))</f>
        <v/>
      </c>
      <c r="AB180" s="45" t="str">
        <f>IF(B180="","",VLOOKUP(B180&amp;E180&amp;F180,[1]Kredietbeheerders!$A:$E,4,FALSE))</f>
        <v/>
      </c>
      <c r="AC180" s="76" t="str">
        <f>IF(B180="","",VLOOKUP(B180&amp;E180&amp;F180,[1]Kredietbeheerders!$A:$E,5,FALSE))</f>
        <v/>
      </c>
    </row>
    <row r="181" spans="1:29" x14ac:dyDescent="0.25">
      <c r="A181" s="6"/>
      <c r="B181" s="63"/>
      <c r="C181" s="68" t="str">
        <f>IF(D181=1,"GEBLOKKEERD NUMMER",IF(ISERROR(VLOOKUP(B181,[1]Grootboeknummer!$A:$B,2,FALSE)),"",VLOOKUP(B181,[1]Grootboeknummer!$A:$B,2,FALSE)))</f>
        <v/>
      </c>
      <c r="D181" s="68" t="str">
        <f>IF(ISERROR(VLOOKUP(B181,[1]Grootboeknummer!$A:$B,2,FALSE)),"",VLOOKUP(B181,[1]Grootboeknummer!$A:$F,6,FALSE))</f>
        <v/>
      </c>
      <c r="E181" s="63"/>
      <c r="F181" s="80"/>
      <c r="G181" s="68" t="str">
        <f>IF(H181=1,"GEBLOKKEERD NUMMER",IF(E181="","",VLOOKUP(E181&amp;F181,[1]Kostensoort!$A:$F,4,FALSE)))</f>
        <v/>
      </c>
      <c r="H181" s="68" t="str">
        <f>IF(E181="","",VLOOKUP(E181&amp;F181,[1]Kostensoort!$A:$G,7,FALSE))</f>
        <v/>
      </c>
      <c r="I181" s="72" t="str">
        <f>IF(B181="","",IF(VLOOKUP(B181&amp;E181&amp;F181,[1]Kredietbeheerders!$A:$B,2,FALSE)=10,"J","N"))</f>
        <v/>
      </c>
      <c r="J181" s="63"/>
      <c r="K181" s="73"/>
      <c r="L181" s="61"/>
      <c r="M181" s="61"/>
      <c r="N181" s="61"/>
      <c r="O181" s="61"/>
      <c r="P181" s="61"/>
      <c r="Q181" s="64"/>
      <c r="R181" s="64"/>
      <c r="S181" s="64"/>
      <c r="T181" s="64"/>
      <c r="U181" s="64"/>
      <c r="V181" s="63"/>
      <c r="W181" s="68" t="str">
        <f>IF(ISERROR(VLOOKUP(V181,[1]Taken!$A:$B,2,FALSE)),"",VLOOKUP(V181,[1]Taken!$A:$B,2,FALSE))</f>
        <v/>
      </c>
      <c r="X181" s="63"/>
      <c r="Y181" s="68" t="str">
        <f>IF(ISERROR(VLOOKUP(B181,[1]Grootboeknummer!$A:$V,22,FALSE)),"",VLOOKUP(B181,[1]Grootboeknummer!$A:$V,22,FALSE))</f>
        <v/>
      </c>
      <c r="Z181" s="68" t="str">
        <f>IF(ISERROR(VLOOKUP(B181,[1]Grootboeknummer!$A:$W,23,FALSE)),"",VLOOKUP(B181,[1]Grootboeknummer!$A:$W,23,FALSE))</f>
        <v/>
      </c>
      <c r="AA181" s="68" t="str">
        <f>IF(ISERROR(VLOOKUP(B181,[1]Programma!$A:$C,3,FALSE)),"",VLOOKUP(B181,[1]Programma!$A:$C,3,FALSE))</f>
        <v/>
      </c>
      <c r="AB181" s="45" t="str">
        <f>IF(B181="","",VLOOKUP(B181&amp;E181&amp;F181,[1]Kredietbeheerders!$A:$E,4,FALSE))</f>
        <v/>
      </c>
      <c r="AC181" s="76" t="str">
        <f>IF(B181="","",VLOOKUP(B181&amp;E181&amp;F181,[1]Kredietbeheerders!$A:$E,5,FALSE))</f>
        <v/>
      </c>
    </row>
    <row r="182" spans="1:29" x14ac:dyDescent="0.25">
      <c r="A182" s="6"/>
      <c r="B182" s="63"/>
      <c r="C182" s="68" t="str">
        <f>IF(D182=1,"GEBLOKKEERD NUMMER",IF(ISERROR(VLOOKUP(B182,[1]Grootboeknummer!$A:$B,2,FALSE)),"",VLOOKUP(B182,[1]Grootboeknummer!$A:$B,2,FALSE)))</f>
        <v/>
      </c>
      <c r="D182" s="68" t="str">
        <f>IF(ISERROR(VLOOKUP(B182,[1]Grootboeknummer!$A:$B,2,FALSE)),"",VLOOKUP(B182,[1]Grootboeknummer!$A:$F,6,FALSE))</f>
        <v/>
      </c>
      <c r="E182" s="63"/>
      <c r="F182" s="80"/>
      <c r="G182" s="68" t="str">
        <f>IF(H182=1,"GEBLOKKEERD NUMMER",IF(E182="","",VLOOKUP(E182&amp;F182,[1]Kostensoort!$A:$F,4,FALSE)))</f>
        <v/>
      </c>
      <c r="H182" s="68" t="str">
        <f>IF(E182="","",VLOOKUP(E182&amp;F182,[1]Kostensoort!$A:$G,7,FALSE))</f>
        <v/>
      </c>
      <c r="I182" s="72" t="str">
        <f>IF(B182="","",IF(VLOOKUP(B182&amp;E182&amp;F182,[1]Kredietbeheerders!$A:$B,2,FALSE)=10,"J","N"))</f>
        <v/>
      </c>
      <c r="J182" s="63"/>
      <c r="K182" s="73"/>
      <c r="L182" s="61"/>
      <c r="M182" s="61"/>
      <c r="N182" s="61"/>
      <c r="O182" s="61"/>
      <c r="P182" s="61"/>
      <c r="Q182" s="64"/>
      <c r="R182" s="64"/>
      <c r="S182" s="64"/>
      <c r="T182" s="64"/>
      <c r="U182" s="64"/>
      <c r="V182" s="63"/>
      <c r="W182" s="68" t="str">
        <f>IF(ISERROR(VLOOKUP(V182,[1]Taken!$A:$B,2,FALSE)),"",VLOOKUP(V182,[1]Taken!$A:$B,2,FALSE))</f>
        <v/>
      </c>
      <c r="X182" s="63"/>
      <c r="Y182" s="68" t="str">
        <f>IF(ISERROR(VLOOKUP(B182,[1]Grootboeknummer!$A:$V,22,FALSE)),"",VLOOKUP(B182,[1]Grootboeknummer!$A:$V,22,FALSE))</f>
        <v/>
      </c>
      <c r="Z182" s="68" t="str">
        <f>IF(ISERROR(VLOOKUP(B182,[1]Grootboeknummer!$A:$W,23,FALSE)),"",VLOOKUP(B182,[1]Grootboeknummer!$A:$W,23,FALSE))</f>
        <v/>
      </c>
      <c r="AA182" s="68" t="str">
        <f>IF(ISERROR(VLOOKUP(B182,[1]Programma!$A:$C,3,FALSE)),"",VLOOKUP(B182,[1]Programma!$A:$C,3,FALSE))</f>
        <v/>
      </c>
      <c r="AB182" s="45" t="str">
        <f>IF(B182="","",VLOOKUP(B182&amp;E182&amp;F182,[1]Kredietbeheerders!$A:$E,4,FALSE))</f>
        <v/>
      </c>
      <c r="AC182" s="76" t="str">
        <f>IF(B182="","",VLOOKUP(B182&amp;E182&amp;F182,[1]Kredietbeheerders!$A:$E,5,FALSE))</f>
        <v/>
      </c>
    </row>
    <row r="183" spans="1:29" x14ac:dyDescent="0.25">
      <c r="A183" s="6"/>
      <c r="B183" s="63"/>
      <c r="C183" s="68" t="str">
        <f>IF(D183=1,"GEBLOKKEERD NUMMER",IF(ISERROR(VLOOKUP(B183,[1]Grootboeknummer!$A:$B,2,FALSE)),"",VLOOKUP(B183,[1]Grootboeknummer!$A:$B,2,FALSE)))</f>
        <v/>
      </c>
      <c r="D183" s="68" t="str">
        <f>IF(ISERROR(VLOOKUP(B183,[1]Grootboeknummer!$A:$B,2,FALSE)),"",VLOOKUP(B183,[1]Grootboeknummer!$A:$F,6,FALSE))</f>
        <v/>
      </c>
      <c r="E183" s="63"/>
      <c r="F183" s="80"/>
      <c r="G183" s="68" t="str">
        <f>IF(H183=1,"GEBLOKKEERD NUMMER",IF(E183="","",VLOOKUP(E183&amp;F183,[1]Kostensoort!$A:$F,4,FALSE)))</f>
        <v/>
      </c>
      <c r="H183" s="68" t="str">
        <f>IF(E183="","",VLOOKUP(E183&amp;F183,[1]Kostensoort!$A:$G,7,FALSE))</f>
        <v/>
      </c>
      <c r="I183" s="72" t="str">
        <f>IF(B183="","",IF(VLOOKUP(B183&amp;E183&amp;F183,[1]Kredietbeheerders!$A:$B,2,FALSE)=10,"J","N"))</f>
        <v/>
      </c>
      <c r="J183" s="63"/>
      <c r="K183" s="73"/>
      <c r="L183" s="61"/>
      <c r="M183" s="61"/>
      <c r="N183" s="61"/>
      <c r="O183" s="61"/>
      <c r="P183" s="61"/>
      <c r="Q183" s="64"/>
      <c r="R183" s="64"/>
      <c r="S183" s="64"/>
      <c r="T183" s="64"/>
      <c r="U183" s="64"/>
      <c r="V183" s="63"/>
      <c r="W183" s="68" t="str">
        <f>IF(ISERROR(VLOOKUP(V183,[1]Taken!$A:$B,2,FALSE)),"",VLOOKUP(V183,[1]Taken!$A:$B,2,FALSE))</f>
        <v/>
      </c>
      <c r="X183" s="63"/>
      <c r="Y183" s="68" t="str">
        <f>IF(ISERROR(VLOOKUP(B183,[1]Grootboeknummer!$A:$V,22,FALSE)),"",VLOOKUP(B183,[1]Grootboeknummer!$A:$V,22,FALSE))</f>
        <v/>
      </c>
      <c r="Z183" s="68" t="str">
        <f>IF(ISERROR(VLOOKUP(B183,[1]Grootboeknummer!$A:$W,23,FALSE)),"",VLOOKUP(B183,[1]Grootboeknummer!$A:$W,23,FALSE))</f>
        <v/>
      </c>
      <c r="AA183" s="68" t="str">
        <f>IF(ISERROR(VLOOKUP(B183,[1]Programma!$A:$C,3,FALSE)),"",VLOOKUP(B183,[1]Programma!$A:$C,3,FALSE))</f>
        <v/>
      </c>
      <c r="AB183" s="45" t="str">
        <f>IF(B183="","",VLOOKUP(B183&amp;E183&amp;F183,[1]Kredietbeheerders!$A:$E,4,FALSE))</f>
        <v/>
      </c>
      <c r="AC183" s="76" t="str">
        <f>IF(B183="","",VLOOKUP(B183&amp;E183&amp;F183,[1]Kredietbeheerders!$A:$E,5,FALSE))</f>
        <v/>
      </c>
    </row>
    <row r="184" spans="1:29" x14ac:dyDescent="0.25">
      <c r="A184" s="6"/>
      <c r="B184" s="63"/>
      <c r="C184" s="68" t="str">
        <f>IF(D184=1,"GEBLOKKEERD NUMMER",IF(ISERROR(VLOOKUP(B184,[1]Grootboeknummer!$A:$B,2,FALSE)),"",VLOOKUP(B184,[1]Grootboeknummer!$A:$B,2,FALSE)))</f>
        <v/>
      </c>
      <c r="D184" s="68" t="str">
        <f>IF(ISERROR(VLOOKUP(B184,[1]Grootboeknummer!$A:$B,2,FALSE)),"",VLOOKUP(B184,[1]Grootboeknummer!$A:$F,6,FALSE))</f>
        <v/>
      </c>
      <c r="E184" s="63"/>
      <c r="F184" s="80"/>
      <c r="G184" s="68" t="str">
        <f>IF(H184=1,"GEBLOKKEERD NUMMER",IF(E184="","",VLOOKUP(E184&amp;F184,[1]Kostensoort!$A:$F,4,FALSE)))</f>
        <v/>
      </c>
      <c r="H184" s="68" t="str">
        <f>IF(E184="","",VLOOKUP(E184&amp;F184,[1]Kostensoort!$A:$G,7,FALSE))</f>
        <v/>
      </c>
      <c r="I184" s="72" t="str">
        <f>IF(B184="","",IF(VLOOKUP(B184&amp;E184&amp;F184,[1]Kredietbeheerders!$A:$B,2,FALSE)=10,"J","N"))</f>
        <v/>
      </c>
      <c r="J184" s="63"/>
      <c r="K184" s="73"/>
      <c r="L184" s="61"/>
      <c r="M184" s="61"/>
      <c r="N184" s="61"/>
      <c r="O184" s="61"/>
      <c r="P184" s="61"/>
      <c r="Q184" s="64"/>
      <c r="R184" s="64"/>
      <c r="S184" s="64"/>
      <c r="T184" s="64"/>
      <c r="U184" s="64"/>
      <c r="V184" s="63"/>
      <c r="W184" s="68" t="str">
        <f>IF(ISERROR(VLOOKUP(V184,[1]Taken!$A:$B,2,FALSE)),"",VLOOKUP(V184,[1]Taken!$A:$B,2,FALSE))</f>
        <v/>
      </c>
      <c r="X184" s="63"/>
      <c r="Y184" s="68" t="str">
        <f>IF(ISERROR(VLOOKUP(B184,[1]Grootboeknummer!$A:$V,22,FALSE)),"",VLOOKUP(B184,[1]Grootboeknummer!$A:$V,22,FALSE))</f>
        <v/>
      </c>
      <c r="Z184" s="68" t="str">
        <f>IF(ISERROR(VLOOKUP(B184,[1]Grootboeknummer!$A:$W,23,FALSE)),"",VLOOKUP(B184,[1]Grootboeknummer!$A:$W,23,FALSE))</f>
        <v/>
      </c>
      <c r="AA184" s="68" t="str">
        <f>IF(ISERROR(VLOOKUP(B184,[1]Programma!$A:$C,3,FALSE)),"",VLOOKUP(B184,[1]Programma!$A:$C,3,FALSE))</f>
        <v/>
      </c>
      <c r="AB184" s="45" t="str">
        <f>IF(B184="","",VLOOKUP(B184&amp;E184&amp;F184,[1]Kredietbeheerders!$A:$E,4,FALSE))</f>
        <v/>
      </c>
      <c r="AC184" s="76" t="str">
        <f>IF(B184="","",VLOOKUP(B184&amp;E184&amp;F184,[1]Kredietbeheerders!$A:$E,5,FALSE))</f>
        <v/>
      </c>
    </row>
    <row r="185" spans="1:29" x14ac:dyDescent="0.25">
      <c r="A185" s="6"/>
      <c r="B185" s="63"/>
      <c r="C185" s="68" t="str">
        <f>IF(D185=1,"GEBLOKKEERD NUMMER",IF(ISERROR(VLOOKUP(B185,[1]Grootboeknummer!$A:$B,2,FALSE)),"",VLOOKUP(B185,[1]Grootboeknummer!$A:$B,2,FALSE)))</f>
        <v/>
      </c>
      <c r="D185" s="68" t="str">
        <f>IF(ISERROR(VLOOKUP(B185,[1]Grootboeknummer!$A:$B,2,FALSE)),"",VLOOKUP(B185,[1]Grootboeknummer!$A:$F,6,FALSE))</f>
        <v/>
      </c>
      <c r="E185" s="63"/>
      <c r="F185" s="80"/>
      <c r="G185" s="68" t="str">
        <f>IF(H185=1,"GEBLOKKEERD NUMMER",IF(E185="","",VLOOKUP(E185&amp;F185,[1]Kostensoort!$A:$F,4,FALSE)))</f>
        <v/>
      </c>
      <c r="H185" s="68" t="str">
        <f>IF(E185="","",VLOOKUP(E185&amp;F185,[1]Kostensoort!$A:$G,7,FALSE))</f>
        <v/>
      </c>
      <c r="I185" s="72" t="str">
        <f>IF(B185="","",IF(VLOOKUP(B185&amp;E185&amp;F185,[1]Kredietbeheerders!$A:$B,2,FALSE)=10,"J","N"))</f>
        <v/>
      </c>
      <c r="J185" s="63"/>
      <c r="K185" s="73"/>
      <c r="L185" s="61"/>
      <c r="M185" s="61"/>
      <c r="N185" s="61"/>
      <c r="O185" s="61"/>
      <c r="P185" s="61"/>
      <c r="Q185" s="64"/>
      <c r="R185" s="64"/>
      <c r="S185" s="64"/>
      <c r="T185" s="64"/>
      <c r="U185" s="64"/>
      <c r="V185" s="63"/>
      <c r="W185" s="68" t="str">
        <f>IF(ISERROR(VLOOKUP(V185,[1]Taken!$A:$B,2,FALSE)),"",VLOOKUP(V185,[1]Taken!$A:$B,2,FALSE))</f>
        <v/>
      </c>
      <c r="X185" s="63"/>
      <c r="Y185" s="68" t="str">
        <f>IF(ISERROR(VLOOKUP(B185,[1]Grootboeknummer!$A:$V,22,FALSE)),"",VLOOKUP(B185,[1]Grootboeknummer!$A:$V,22,FALSE))</f>
        <v/>
      </c>
      <c r="Z185" s="68" t="str">
        <f>IF(ISERROR(VLOOKUP(B185,[1]Grootboeknummer!$A:$W,23,FALSE)),"",VLOOKUP(B185,[1]Grootboeknummer!$A:$W,23,FALSE))</f>
        <v/>
      </c>
      <c r="AA185" s="68" t="str">
        <f>IF(ISERROR(VLOOKUP(B185,[1]Programma!$A:$C,3,FALSE)),"",VLOOKUP(B185,[1]Programma!$A:$C,3,FALSE))</f>
        <v/>
      </c>
      <c r="AB185" s="45" t="str">
        <f>IF(B185="","",VLOOKUP(B185&amp;E185&amp;F185,[1]Kredietbeheerders!$A:$E,4,FALSE))</f>
        <v/>
      </c>
      <c r="AC185" s="76" t="str">
        <f>IF(B185="","",VLOOKUP(B185&amp;E185&amp;F185,[1]Kredietbeheerders!$A:$E,5,FALSE))</f>
        <v/>
      </c>
    </row>
    <row r="186" spans="1:29" x14ac:dyDescent="0.25">
      <c r="A186" s="6"/>
      <c r="B186" s="63"/>
      <c r="C186" s="68" t="str">
        <f>IF(D186=1,"GEBLOKKEERD NUMMER",IF(ISERROR(VLOOKUP(B186,[1]Grootboeknummer!$A:$B,2,FALSE)),"",VLOOKUP(B186,[1]Grootboeknummer!$A:$B,2,FALSE)))</f>
        <v/>
      </c>
      <c r="D186" s="68" t="str">
        <f>IF(ISERROR(VLOOKUP(B186,[1]Grootboeknummer!$A:$B,2,FALSE)),"",VLOOKUP(B186,[1]Grootboeknummer!$A:$F,6,FALSE))</f>
        <v/>
      </c>
      <c r="E186" s="63"/>
      <c r="F186" s="80"/>
      <c r="G186" s="68" t="str">
        <f>IF(H186=1,"GEBLOKKEERD NUMMER",IF(E186="","",VLOOKUP(E186&amp;F186,[1]Kostensoort!$A:$F,4,FALSE)))</f>
        <v/>
      </c>
      <c r="H186" s="68" t="str">
        <f>IF(E186="","",VLOOKUP(E186&amp;F186,[1]Kostensoort!$A:$G,7,FALSE))</f>
        <v/>
      </c>
      <c r="I186" s="72" t="str">
        <f>IF(B186="","",IF(VLOOKUP(B186&amp;E186&amp;F186,[1]Kredietbeheerders!$A:$B,2,FALSE)=10,"J","N"))</f>
        <v/>
      </c>
      <c r="J186" s="63"/>
      <c r="K186" s="73"/>
      <c r="L186" s="61"/>
      <c r="M186" s="61"/>
      <c r="N186" s="61"/>
      <c r="O186" s="61"/>
      <c r="P186" s="61"/>
      <c r="Q186" s="64"/>
      <c r="R186" s="64"/>
      <c r="S186" s="64"/>
      <c r="T186" s="64"/>
      <c r="U186" s="64"/>
      <c r="V186" s="63"/>
      <c r="W186" s="68" t="str">
        <f>IF(ISERROR(VLOOKUP(V186,[1]Taken!$A:$B,2,FALSE)),"",VLOOKUP(V186,[1]Taken!$A:$B,2,FALSE))</f>
        <v/>
      </c>
      <c r="X186" s="63"/>
      <c r="Y186" s="68" t="str">
        <f>IF(ISERROR(VLOOKUP(B186,[1]Grootboeknummer!$A:$V,22,FALSE)),"",VLOOKUP(B186,[1]Grootboeknummer!$A:$V,22,FALSE))</f>
        <v/>
      </c>
      <c r="Z186" s="68" t="str">
        <f>IF(ISERROR(VLOOKUP(B186,[1]Grootboeknummer!$A:$W,23,FALSE)),"",VLOOKUP(B186,[1]Grootboeknummer!$A:$W,23,FALSE))</f>
        <v/>
      </c>
      <c r="AA186" s="68" t="str">
        <f>IF(ISERROR(VLOOKUP(B186,[1]Programma!$A:$C,3,FALSE)),"",VLOOKUP(B186,[1]Programma!$A:$C,3,FALSE))</f>
        <v/>
      </c>
      <c r="AB186" s="45" t="str">
        <f>IF(B186="","",VLOOKUP(B186&amp;E186&amp;F186,[1]Kredietbeheerders!$A:$E,4,FALSE))</f>
        <v/>
      </c>
      <c r="AC186" s="76" t="str">
        <f>IF(B186="","",VLOOKUP(B186&amp;E186&amp;F186,[1]Kredietbeheerders!$A:$E,5,FALSE))</f>
        <v/>
      </c>
    </row>
    <row r="187" spans="1:29" x14ac:dyDescent="0.25">
      <c r="A187" s="6"/>
      <c r="B187" s="63"/>
      <c r="C187" s="68" t="str">
        <f>IF(D187=1,"GEBLOKKEERD NUMMER",IF(ISERROR(VLOOKUP(B187,[1]Grootboeknummer!$A:$B,2,FALSE)),"",VLOOKUP(B187,[1]Grootboeknummer!$A:$B,2,FALSE)))</f>
        <v/>
      </c>
      <c r="D187" s="68" t="str">
        <f>IF(ISERROR(VLOOKUP(B187,[1]Grootboeknummer!$A:$B,2,FALSE)),"",VLOOKUP(B187,[1]Grootboeknummer!$A:$F,6,FALSE))</f>
        <v/>
      </c>
      <c r="E187" s="63"/>
      <c r="F187" s="80"/>
      <c r="G187" s="68" t="str">
        <f>IF(H187=1,"GEBLOKKEERD NUMMER",IF(E187="","",VLOOKUP(E187&amp;F187,[1]Kostensoort!$A:$F,4,FALSE)))</f>
        <v/>
      </c>
      <c r="H187" s="68" t="str">
        <f>IF(E187="","",VLOOKUP(E187&amp;F187,[1]Kostensoort!$A:$G,7,FALSE))</f>
        <v/>
      </c>
      <c r="I187" s="72" t="str">
        <f>IF(B187="","",IF(VLOOKUP(B187&amp;E187&amp;F187,[1]Kredietbeheerders!$A:$B,2,FALSE)=10,"J","N"))</f>
        <v/>
      </c>
      <c r="J187" s="63"/>
      <c r="K187" s="73"/>
      <c r="L187" s="61"/>
      <c r="M187" s="61"/>
      <c r="N187" s="61"/>
      <c r="O187" s="61"/>
      <c r="P187" s="61"/>
      <c r="Q187" s="64"/>
      <c r="R187" s="64"/>
      <c r="S187" s="64"/>
      <c r="T187" s="64"/>
      <c r="U187" s="64"/>
      <c r="V187" s="63"/>
      <c r="W187" s="68" t="str">
        <f>IF(ISERROR(VLOOKUP(V187,[1]Taken!$A:$B,2,FALSE)),"",VLOOKUP(V187,[1]Taken!$A:$B,2,FALSE))</f>
        <v/>
      </c>
      <c r="X187" s="63"/>
      <c r="Y187" s="68" t="str">
        <f>IF(ISERROR(VLOOKUP(B187,[1]Grootboeknummer!$A:$V,22,FALSE)),"",VLOOKUP(B187,[1]Grootboeknummer!$A:$V,22,FALSE))</f>
        <v/>
      </c>
      <c r="Z187" s="68" t="str">
        <f>IF(ISERROR(VLOOKUP(B187,[1]Grootboeknummer!$A:$W,23,FALSE)),"",VLOOKUP(B187,[1]Grootboeknummer!$A:$W,23,FALSE))</f>
        <v/>
      </c>
      <c r="AA187" s="68" t="str">
        <f>IF(ISERROR(VLOOKUP(B187,[1]Programma!$A:$C,3,FALSE)),"",VLOOKUP(B187,[1]Programma!$A:$C,3,FALSE))</f>
        <v/>
      </c>
      <c r="AB187" s="45" t="str">
        <f>IF(B187="","",VLOOKUP(B187&amp;E187&amp;F187,[1]Kredietbeheerders!$A:$E,4,FALSE))</f>
        <v/>
      </c>
      <c r="AC187" s="76" t="str">
        <f>IF(B187="","",VLOOKUP(B187&amp;E187&amp;F187,[1]Kredietbeheerders!$A:$E,5,FALSE))</f>
        <v/>
      </c>
    </row>
    <row r="188" spans="1:29" x14ac:dyDescent="0.25">
      <c r="A188" s="6"/>
      <c r="B188" s="63"/>
      <c r="C188" s="68" t="str">
        <f>IF(D188=1,"GEBLOKKEERD NUMMER",IF(ISERROR(VLOOKUP(B188,[1]Grootboeknummer!$A:$B,2,FALSE)),"",VLOOKUP(B188,[1]Grootboeknummer!$A:$B,2,FALSE)))</f>
        <v/>
      </c>
      <c r="D188" s="68" t="str">
        <f>IF(ISERROR(VLOOKUP(B188,[1]Grootboeknummer!$A:$B,2,FALSE)),"",VLOOKUP(B188,[1]Grootboeknummer!$A:$F,6,FALSE))</f>
        <v/>
      </c>
      <c r="E188" s="63"/>
      <c r="F188" s="80"/>
      <c r="G188" s="68" t="str">
        <f>IF(H188=1,"GEBLOKKEERD NUMMER",IF(E188="","",VLOOKUP(E188&amp;F188,[1]Kostensoort!$A:$F,4,FALSE)))</f>
        <v/>
      </c>
      <c r="H188" s="68" t="str">
        <f>IF(E188="","",VLOOKUP(E188&amp;F188,[1]Kostensoort!$A:$G,7,FALSE))</f>
        <v/>
      </c>
      <c r="I188" s="72" t="str">
        <f>IF(B188="","",IF(VLOOKUP(B188&amp;E188&amp;F188,[1]Kredietbeheerders!$A:$B,2,FALSE)=10,"J","N"))</f>
        <v/>
      </c>
      <c r="J188" s="63"/>
      <c r="K188" s="73"/>
      <c r="L188" s="61"/>
      <c r="M188" s="61"/>
      <c r="N188" s="61"/>
      <c r="O188" s="61"/>
      <c r="P188" s="61"/>
      <c r="Q188" s="64"/>
      <c r="R188" s="64"/>
      <c r="S188" s="64"/>
      <c r="T188" s="64"/>
      <c r="U188" s="64"/>
      <c r="V188" s="63"/>
      <c r="W188" s="68" t="str">
        <f>IF(ISERROR(VLOOKUP(V188,[1]Taken!$A:$B,2,FALSE)),"",VLOOKUP(V188,[1]Taken!$A:$B,2,FALSE))</f>
        <v/>
      </c>
      <c r="X188" s="63"/>
      <c r="Y188" s="68" t="str">
        <f>IF(ISERROR(VLOOKUP(B188,[1]Grootboeknummer!$A:$V,22,FALSE)),"",VLOOKUP(B188,[1]Grootboeknummer!$A:$V,22,FALSE))</f>
        <v/>
      </c>
      <c r="Z188" s="68" t="str">
        <f>IF(ISERROR(VLOOKUP(B188,[1]Grootboeknummer!$A:$W,23,FALSE)),"",VLOOKUP(B188,[1]Grootboeknummer!$A:$W,23,FALSE))</f>
        <v/>
      </c>
      <c r="AA188" s="68" t="str">
        <f>IF(ISERROR(VLOOKUP(B188,[1]Programma!$A:$C,3,FALSE)),"",VLOOKUP(B188,[1]Programma!$A:$C,3,FALSE))</f>
        <v/>
      </c>
      <c r="AB188" s="45" t="str">
        <f>IF(B188="","",VLOOKUP(B188&amp;E188&amp;F188,[1]Kredietbeheerders!$A:$E,4,FALSE))</f>
        <v/>
      </c>
      <c r="AC188" s="76" t="str">
        <f>IF(B188="","",VLOOKUP(B188&amp;E188&amp;F188,[1]Kredietbeheerders!$A:$E,5,FALSE))</f>
        <v/>
      </c>
    </row>
    <row r="189" spans="1:29" x14ac:dyDescent="0.25">
      <c r="A189" s="6"/>
      <c r="B189" s="63"/>
      <c r="C189" s="68" t="str">
        <f>IF(D189=1,"GEBLOKKEERD NUMMER",IF(ISERROR(VLOOKUP(B189,[1]Grootboeknummer!$A:$B,2,FALSE)),"",VLOOKUP(B189,[1]Grootboeknummer!$A:$B,2,FALSE)))</f>
        <v/>
      </c>
      <c r="D189" s="68" t="str">
        <f>IF(ISERROR(VLOOKUP(B189,[1]Grootboeknummer!$A:$B,2,FALSE)),"",VLOOKUP(B189,[1]Grootboeknummer!$A:$F,6,FALSE))</f>
        <v/>
      </c>
      <c r="E189" s="63"/>
      <c r="F189" s="80"/>
      <c r="G189" s="68" t="str">
        <f>IF(H189=1,"GEBLOKKEERD NUMMER",IF(E189="","",VLOOKUP(E189&amp;F189,[1]Kostensoort!$A:$F,4,FALSE)))</f>
        <v/>
      </c>
      <c r="H189" s="68" t="str">
        <f>IF(E189="","",VLOOKUP(E189&amp;F189,[1]Kostensoort!$A:$G,7,FALSE))</f>
        <v/>
      </c>
      <c r="I189" s="72" t="str">
        <f>IF(B189="","",IF(VLOOKUP(B189&amp;E189&amp;F189,[1]Kredietbeheerders!$A:$B,2,FALSE)=10,"J","N"))</f>
        <v/>
      </c>
      <c r="J189" s="63"/>
      <c r="K189" s="73"/>
      <c r="L189" s="61"/>
      <c r="M189" s="61"/>
      <c r="N189" s="61"/>
      <c r="O189" s="61"/>
      <c r="P189" s="61"/>
      <c r="Q189" s="64"/>
      <c r="R189" s="64"/>
      <c r="S189" s="64"/>
      <c r="T189" s="64"/>
      <c r="U189" s="64"/>
      <c r="V189" s="63"/>
      <c r="W189" s="68" t="str">
        <f>IF(ISERROR(VLOOKUP(V189,[1]Taken!$A:$B,2,FALSE)),"",VLOOKUP(V189,[1]Taken!$A:$B,2,FALSE))</f>
        <v/>
      </c>
      <c r="X189" s="63"/>
      <c r="Y189" s="68" t="str">
        <f>IF(ISERROR(VLOOKUP(B189,[1]Grootboeknummer!$A:$V,22,FALSE)),"",VLOOKUP(B189,[1]Grootboeknummer!$A:$V,22,FALSE))</f>
        <v/>
      </c>
      <c r="Z189" s="68" t="str">
        <f>IF(ISERROR(VLOOKUP(B189,[1]Grootboeknummer!$A:$W,23,FALSE)),"",VLOOKUP(B189,[1]Grootboeknummer!$A:$W,23,FALSE))</f>
        <v/>
      </c>
      <c r="AA189" s="68" t="str">
        <f>IF(ISERROR(VLOOKUP(B189,[1]Programma!$A:$C,3,FALSE)),"",VLOOKUP(B189,[1]Programma!$A:$C,3,FALSE))</f>
        <v/>
      </c>
      <c r="AB189" s="45" t="str">
        <f>IF(B189="","",VLOOKUP(B189&amp;E189&amp;F189,[1]Kredietbeheerders!$A:$E,4,FALSE))</f>
        <v/>
      </c>
      <c r="AC189" s="76" t="str">
        <f>IF(B189="","",VLOOKUP(B189&amp;E189&amp;F189,[1]Kredietbeheerders!$A:$E,5,FALSE))</f>
        <v/>
      </c>
    </row>
    <row r="190" spans="1:29" x14ac:dyDescent="0.25">
      <c r="A190" s="6"/>
      <c r="B190" s="63"/>
      <c r="C190" s="68" t="str">
        <f>IF(D190=1,"GEBLOKKEERD NUMMER",IF(ISERROR(VLOOKUP(B190,[1]Grootboeknummer!$A:$B,2,FALSE)),"",VLOOKUP(B190,[1]Grootboeknummer!$A:$B,2,FALSE)))</f>
        <v/>
      </c>
      <c r="D190" s="68" t="str">
        <f>IF(ISERROR(VLOOKUP(B190,[1]Grootboeknummer!$A:$B,2,FALSE)),"",VLOOKUP(B190,[1]Grootboeknummer!$A:$F,6,FALSE))</f>
        <v/>
      </c>
      <c r="E190" s="63"/>
      <c r="F190" s="80"/>
      <c r="G190" s="68" t="str">
        <f>IF(H190=1,"GEBLOKKEERD NUMMER",IF(E190="","",VLOOKUP(E190&amp;F190,[1]Kostensoort!$A:$F,4,FALSE)))</f>
        <v/>
      </c>
      <c r="H190" s="68" t="str">
        <f>IF(E190="","",VLOOKUP(E190&amp;F190,[1]Kostensoort!$A:$G,7,FALSE))</f>
        <v/>
      </c>
      <c r="I190" s="72" t="str">
        <f>IF(B190="","",IF(VLOOKUP(B190&amp;E190&amp;F190,[1]Kredietbeheerders!$A:$B,2,FALSE)=10,"J","N"))</f>
        <v/>
      </c>
      <c r="J190" s="63"/>
      <c r="K190" s="73"/>
      <c r="L190" s="61"/>
      <c r="M190" s="61"/>
      <c r="N190" s="61"/>
      <c r="O190" s="61"/>
      <c r="P190" s="61"/>
      <c r="Q190" s="64"/>
      <c r="R190" s="64"/>
      <c r="S190" s="64"/>
      <c r="T190" s="64"/>
      <c r="U190" s="64"/>
      <c r="V190" s="63"/>
      <c r="W190" s="68" t="str">
        <f>IF(ISERROR(VLOOKUP(V190,[1]Taken!$A:$B,2,FALSE)),"",VLOOKUP(V190,[1]Taken!$A:$B,2,FALSE))</f>
        <v/>
      </c>
      <c r="X190" s="63"/>
      <c r="Y190" s="68" t="str">
        <f>IF(ISERROR(VLOOKUP(B190,[1]Grootboeknummer!$A:$V,22,FALSE)),"",VLOOKUP(B190,[1]Grootboeknummer!$A:$V,22,FALSE))</f>
        <v/>
      </c>
      <c r="Z190" s="68" t="str">
        <f>IF(ISERROR(VLOOKUP(B190,[1]Grootboeknummer!$A:$W,23,FALSE)),"",VLOOKUP(B190,[1]Grootboeknummer!$A:$W,23,FALSE))</f>
        <v/>
      </c>
      <c r="AA190" s="68" t="str">
        <f>IF(ISERROR(VLOOKUP(B190,[1]Programma!$A:$C,3,FALSE)),"",VLOOKUP(B190,[1]Programma!$A:$C,3,FALSE))</f>
        <v/>
      </c>
      <c r="AB190" s="45" t="str">
        <f>IF(B190="","",VLOOKUP(B190&amp;E190&amp;F190,[1]Kredietbeheerders!$A:$E,4,FALSE))</f>
        <v/>
      </c>
      <c r="AC190" s="76" t="str">
        <f>IF(B190="","",VLOOKUP(B190&amp;E190&amp;F190,[1]Kredietbeheerders!$A:$E,5,FALSE))</f>
        <v/>
      </c>
    </row>
    <row r="191" spans="1:29" x14ac:dyDescent="0.25">
      <c r="A191" s="6"/>
      <c r="B191" s="63"/>
      <c r="C191" s="68" t="str">
        <f>IF(D191=1,"GEBLOKKEERD NUMMER",IF(ISERROR(VLOOKUP(B191,[1]Grootboeknummer!$A:$B,2,FALSE)),"",VLOOKUP(B191,[1]Grootboeknummer!$A:$B,2,FALSE)))</f>
        <v/>
      </c>
      <c r="D191" s="68" t="str">
        <f>IF(ISERROR(VLOOKUP(B191,[1]Grootboeknummer!$A:$B,2,FALSE)),"",VLOOKUP(B191,[1]Grootboeknummer!$A:$F,6,FALSE))</f>
        <v/>
      </c>
      <c r="E191" s="63"/>
      <c r="F191" s="80"/>
      <c r="G191" s="68" t="str">
        <f>IF(H191=1,"GEBLOKKEERD NUMMER",IF(E191="","",VLOOKUP(E191&amp;F191,[1]Kostensoort!$A:$F,4,FALSE)))</f>
        <v/>
      </c>
      <c r="H191" s="68" t="str">
        <f>IF(E191="","",VLOOKUP(E191&amp;F191,[1]Kostensoort!$A:$G,7,FALSE))</f>
        <v/>
      </c>
      <c r="I191" s="72" t="str">
        <f>IF(B191="","",IF(VLOOKUP(B191&amp;E191&amp;F191,[1]Kredietbeheerders!$A:$B,2,FALSE)=10,"J","N"))</f>
        <v/>
      </c>
      <c r="J191" s="63"/>
      <c r="K191" s="73"/>
      <c r="L191" s="61"/>
      <c r="M191" s="61"/>
      <c r="N191" s="61"/>
      <c r="O191" s="61"/>
      <c r="P191" s="61"/>
      <c r="Q191" s="64"/>
      <c r="R191" s="64"/>
      <c r="S191" s="64"/>
      <c r="T191" s="64"/>
      <c r="U191" s="64"/>
      <c r="V191" s="63"/>
      <c r="W191" s="68" t="str">
        <f>IF(ISERROR(VLOOKUP(V191,[1]Taken!$A:$B,2,FALSE)),"",VLOOKUP(V191,[1]Taken!$A:$B,2,FALSE))</f>
        <v/>
      </c>
      <c r="X191" s="63"/>
      <c r="Y191" s="68" t="str">
        <f>IF(ISERROR(VLOOKUP(B191,[1]Grootboeknummer!$A:$V,22,FALSE)),"",VLOOKUP(B191,[1]Grootboeknummer!$A:$V,22,FALSE))</f>
        <v/>
      </c>
      <c r="Z191" s="68" t="str">
        <f>IF(ISERROR(VLOOKUP(B191,[1]Grootboeknummer!$A:$W,23,FALSE)),"",VLOOKUP(B191,[1]Grootboeknummer!$A:$W,23,FALSE))</f>
        <v/>
      </c>
      <c r="AA191" s="68" t="str">
        <f>IF(ISERROR(VLOOKUP(B191,[1]Programma!$A:$C,3,FALSE)),"",VLOOKUP(B191,[1]Programma!$A:$C,3,FALSE))</f>
        <v/>
      </c>
      <c r="AB191" s="45" t="str">
        <f>IF(B191="","",VLOOKUP(B191&amp;E191&amp;F191,[1]Kredietbeheerders!$A:$E,4,FALSE))</f>
        <v/>
      </c>
      <c r="AC191" s="76" t="str">
        <f>IF(B191="","",VLOOKUP(B191&amp;E191&amp;F191,[1]Kredietbeheerders!$A:$E,5,FALSE))</f>
        <v/>
      </c>
    </row>
    <row r="192" spans="1:29" x14ac:dyDescent="0.25">
      <c r="A192" s="6"/>
      <c r="B192" s="63"/>
      <c r="C192" s="68" t="str">
        <f>IF(D192=1,"GEBLOKKEERD NUMMER",IF(ISERROR(VLOOKUP(B192,[1]Grootboeknummer!$A:$B,2,FALSE)),"",VLOOKUP(B192,[1]Grootboeknummer!$A:$B,2,FALSE)))</f>
        <v/>
      </c>
      <c r="D192" s="68" t="str">
        <f>IF(ISERROR(VLOOKUP(B192,[1]Grootboeknummer!$A:$B,2,FALSE)),"",VLOOKUP(B192,[1]Grootboeknummer!$A:$F,6,FALSE))</f>
        <v/>
      </c>
      <c r="E192" s="63"/>
      <c r="F192" s="80"/>
      <c r="G192" s="68" t="str">
        <f>IF(H192=1,"GEBLOKKEERD NUMMER",IF(E192="","",VLOOKUP(E192&amp;F192,[1]Kostensoort!$A:$F,4,FALSE)))</f>
        <v/>
      </c>
      <c r="H192" s="68" t="str">
        <f>IF(E192="","",VLOOKUP(E192&amp;F192,[1]Kostensoort!$A:$G,7,FALSE))</f>
        <v/>
      </c>
      <c r="I192" s="72" t="str">
        <f>IF(B192="","",IF(VLOOKUP(B192&amp;E192&amp;F192,[1]Kredietbeheerders!$A:$B,2,FALSE)=10,"J","N"))</f>
        <v/>
      </c>
      <c r="J192" s="63"/>
      <c r="K192" s="73"/>
      <c r="L192" s="61"/>
      <c r="M192" s="61"/>
      <c r="N192" s="61"/>
      <c r="O192" s="61"/>
      <c r="P192" s="61"/>
      <c r="Q192" s="64"/>
      <c r="R192" s="64"/>
      <c r="S192" s="64"/>
      <c r="T192" s="64"/>
      <c r="U192" s="64"/>
      <c r="V192" s="63"/>
      <c r="W192" s="68" t="str">
        <f>IF(ISERROR(VLOOKUP(V192,[1]Taken!$A:$B,2,FALSE)),"",VLOOKUP(V192,[1]Taken!$A:$B,2,FALSE))</f>
        <v/>
      </c>
      <c r="X192" s="63"/>
      <c r="Y192" s="68" t="str">
        <f>IF(ISERROR(VLOOKUP(B192,[1]Grootboeknummer!$A:$V,22,FALSE)),"",VLOOKUP(B192,[1]Grootboeknummer!$A:$V,22,FALSE))</f>
        <v/>
      </c>
      <c r="Z192" s="68" t="str">
        <f>IF(ISERROR(VLOOKUP(B192,[1]Grootboeknummer!$A:$W,23,FALSE)),"",VLOOKUP(B192,[1]Grootboeknummer!$A:$W,23,FALSE))</f>
        <v/>
      </c>
      <c r="AA192" s="68" t="str">
        <f>IF(ISERROR(VLOOKUP(B192,[1]Programma!$A:$C,3,FALSE)),"",VLOOKUP(B192,[1]Programma!$A:$C,3,FALSE))</f>
        <v/>
      </c>
      <c r="AB192" s="45" t="str">
        <f>IF(B192="","",VLOOKUP(B192&amp;E192&amp;F192,[1]Kredietbeheerders!$A:$E,4,FALSE))</f>
        <v/>
      </c>
      <c r="AC192" s="76" t="str">
        <f>IF(B192="","",VLOOKUP(B192&amp;E192&amp;F192,[1]Kredietbeheerders!$A:$E,5,FALSE))</f>
        <v/>
      </c>
    </row>
    <row r="193" spans="1:29" x14ac:dyDescent="0.25">
      <c r="A193" s="6"/>
      <c r="B193" s="63"/>
      <c r="C193" s="68" t="str">
        <f>IF(D193=1,"GEBLOKKEERD NUMMER",IF(ISERROR(VLOOKUP(B193,[1]Grootboeknummer!$A:$B,2,FALSE)),"",VLOOKUP(B193,[1]Grootboeknummer!$A:$B,2,FALSE)))</f>
        <v/>
      </c>
      <c r="D193" s="68" t="str">
        <f>IF(ISERROR(VLOOKUP(B193,[1]Grootboeknummer!$A:$B,2,FALSE)),"",VLOOKUP(B193,[1]Grootboeknummer!$A:$F,6,FALSE))</f>
        <v/>
      </c>
      <c r="E193" s="63"/>
      <c r="F193" s="80"/>
      <c r="G193" s="68" t="str">
        <f>IF(H193=1,"GEBLOKKEERD NUMMER",IF(E193="","",VLOOKUP(E193&amp;F193,[1]Kostensoort!$A:$F,4,FALSE)))</f>
        <v/>
      </c>
      <c r="H193" s="68" t="str">
        <f>IF(E193="","",VLOOKUP(E193&amp;F193,[1]Kostensoort!$A:$G,7,FALSE))</f>
        <v/>
      </c>
      <c r="I193" s="72" t="str">
        <f>IF(B193="","",IF(VLOOKUP(B193&amp;E193&amp;F193,[1]Kredietbeheerders!$A:$B,2,FALSE)=10,"J","N"))</f>
        <v/>
      </c>
      <c r="J193" s="63"/>
      <c r="K193" s="73"/>
      <c r="L193" s="61"/>
      <c r="M193" s="61"/>
      <c r="N193" s="61"/>
      <c r="O193" s="61"/>
      <c r="P193" s="61"/>
      <c r="Q193" s="64"/>
      <c r="R193" s="64"/>
      <c r="S193" s="64"/>
      <c r="T193" s="64"/>
      <c r="U193" s="64"/>
      <c r="V193" s="63"/>
      <c r="W193" s="68" t="str">
        <f>IF(ISERROR(VLOOKUP(V193,[1]Taken!$A:$B,2,FALSE)),"",VLOOKUP(V193,[1]Taken!$A:$B,2,FALSE))</f>
        <v/>
      </c>
      <c r="X193" s="63"/>
      <c r="Y193" s="68" t="str">
        <f>IF(ISERROR(VLOOKUP(B193,[1]Grootboeknummer!$A:$V,22,FALSE)),"",VLOOKUP(B193,[1]Grootboeknummer!$A:$V,22,FALSE))</f>
        <v/>
      </c>
      <c r="Z193" s="68" t="str">
        <f>IF(ISERROR(VLOOKUP(B193,[1]Grootboeknummer!$A:$W,23,FALSE)),"",VLOOKUP(B193,[1]Grootboeknummer!$A:$W,23,FALSE))</f>
        <v/>
      </c>
      <c r="AA193" s="68" t="str">
        <f>IF(ISERROR(VLOOKUP(B193,[1]Programma!$A:$C,3,FALSE)),"",VLOOKUP(B193,[1]Programma!$A:$C,3,FALSE))</f>
        <v/>
      </c>
      <c r="AB193" s="45" t="str">
        <f>IF(B193="","",VLOOKUP(B193&amp;E193&amp;F193,[1]Kredietbeheerders!$A:$E,4,FALSE))</f>
        <v/>
      </c>
      <c r="AC193" s="76" t="str">
        <f>IF(B193="","",VLOOKUP(B193&amp;E193&amp;F193,[1]Kredietbeheerders!$A:$E,5,FALSE))</f>
        <v/>
      </c>
    </row>
    <row r="194" spans="1:29" x14ac:dyDescent="0.25">
      <c r="A194" s="6"/>
      <c r="B194" s="63"/>
      <c r="C194" s="68" t="str">
        <f>IF(D194=1,"GEBLOKKEERD NUMMER",IF(ISERROR(VLOOKUP(B194,[1]Grootboeknummer!$A:$B,2,FALSE)),"",VLOOKUP(B194,[1]Grootboeknummer!$A:$B,2,FALSE)))</f>
        <v/>
      </c>
      <c r="D194" s="68" t="str">
        <f>IF(ISERROR(VLOOKUP(B194,[1]Grootboeknummer!$A:$B,2,FALSE)),"",VLOOKUP(B194,[1]Grootboeknummer!$A:$F,6,FALSE))</f>
        <v/>
      </c>
      <c r="E194" s="63"/>
      <c r="F194" s="80"/>
      <c r="G194" s="68" t="str">
        <f>IF(H194=1,"GEBLOKKEERD NUMMER",IF(E194="","",VLOOKUP(E194&amp;F194,[1]Kostensoort!$A:$F,4,FALSE)))</f>
        <v/>
      </c>
      <c r="H194" s="68" t="str">
        <f>IF(E194="","",VLOOKUP(E194&amp;F194,[1]Kostensoort!$A:$G,7,FALSE))</f>
        <v/>
      </c>
      <c r="I194" s="72" t="str">
        <f>IF(B194="","",IF(VLOOKUP(B194&amp;E194&amp;F194,[1]Kredietbeheerders!$A:$B,2,FALSE)=10,"J","N"))</f>
        <v/>
      </c>
      <c r="J194" s="63"/>
      <c r="K194" s="73"/>
      <c r="L194" s="61"/>
      <c r="M194" s="61"/>
      <c r="N194" s="61"/>
      <c r="O194" s="61"/>
      <c r="P194" s="61"/>
      <c r="Q194" s="64"/>
      <c r="R194" s="64"/>
      <c r="S194" s="64"/>
      <c r="T194" s="64"/>
      <c r="U194" s="64"/>
      <c r="V194" s="63"/>
      <c r="W194" s="68" t="str">
        <f>IF(ISERROR(VLOOKUP(V194,[1]Taken!$A:$B,2,FALSE)),"",VLOOKUP(V194,[1]Taken!$A:$B,2,FALSE))</f>
        <v/>
      </c>
      <c r="X194" s="63"/>
      <c r="Y194" s="68" t="str">
        <f>IF(ISERROR(VLOOKUP(B194,[1]Grootboeknummer!$A:$V,22,FALSE)),"",VLOOKUP(B194,[1]Grootboeknummer!$A:$V,22,FALSE))</f>
        <v/>
      </c>
      <c r="Z194" s="68" t="str">
        <f>IF(ISERROR(VLOOKUP(B194,[1]Grootboeknummer!$A:$W,23,FALSE)),"",VLOOKUP(B194,[1]Grootboeknummer!$A:$W,23,FALSE))</f>
        <v/>
      </c>
      <c r="AA194" s="68" t="str">
        <f>IF(ISERROR(VLOOKUP(B194,[1]Programma!$A:$C,3,FALSE)),"",VLOOKUP(B194,[1]Programma!$A:$C,3,FALSE))</f>
        <v/>
      </c>
      <c r="AB194" s="45" t="str">
        <f>IF(B194="","",VLOOKUP(B194&amp;E194&amp;F194,[1]Kredietbeheerders!$A:$E,4,FALSE))</f>
        <v/>
      </c>
      <c r="AC194" s="76" t="str">
        <f>IF(B194="","",VLOOKUP(B194&amp;E194&amp;F194,[1]Kredietbeheerders!$A:$E,5,FALSE))</f>
        <v/>
      </c>
    </row>
    <row r="195" spans="1:29" x14ac:dyDescent="0.25">
      <c r="A195" s="6"/>
      <c r="B195" s="63"/>
      <c r="C195" s="68" t="str">
        <f>IF(D195=1,"GEBLOKKEERD NUMMER",IF(ISERROR(VLOOKUP(B195,[1]Grootboeknummer!$A:$B,2,FALSE)),"",VLOOKUP(B195,[1]Grootboeknummer!$A:$B,2,FALSE)))</f>
        <v/>
      </c>
      <c r="D195" s="68" t="str">
        <f>IF(ISERROR(VLOOKUP(B195,[1]Grootboeknummer!$A:$B,2,FALSE)),"",VLOOKUP(B195,[1]Grootboeknummer!$A:$F,6,FALSE))</f>
        <v/>
      </c>
      <c r="E195" s="63"/>
      <c r="F195" s="80"/>
      <c r="G195" s="68" t="str">
        <f>IF(H195=1,"GEBLOKKEERD NUMMER",IF(E195="","",VLOOKUP(E195&amp;F195,[1]Kostensoort!$A:$F,4,FALSE)))</f>
        <v/>
      </c>
      <c r="H195" s="68" t="str">
        <f>IF(E195="","",VLOOKUP(E195&amp;F195,[1]Kostensoort!$A:$G,7,FALSE))</f>
        <v/>
      </c>
      <c r="I195" s="72" t="str">
        <f>IF(B195="","",IF(VLOOKUP(B195&amp;E195&amp;F195,[1]Kredietbeheerders!$A:$B,2,FALSE)=10,"J","N"))</f>
        <v/>
      </c>
      <c r="J195" s="63"/>
      <c r="K195" s="73"/>
      <c r="L195" s="61"/>
      <c r="M195" s="61"/>
      <c r="N195" s="61"/>
      <c r="O195" s="61"/>
      <c r="P195" s="61"/>
      <c r="Q195" s="64"/>
      <c r="R195" s="64"/>
      <c r="S195" s="64"/>
      <c r="T195" s="64"/>
      <c r="U195" s="64"/>
      <c r="V195" s="63"/>
      <c r="W195" s="68" t="str">
        <f>IF(ISERROR(VLOOKUP(V195,[1]Taken!$A:$B,2,FALSE)),"",VLOOKUP(V195,[1]Taken!$A:$B,2,FALSE))</f>
        <v/>
      </c>
      <c r="X195" s="63"/>
      <c r="Y195" s="68" t="str">
        <f>IF(ISERROR(VLOOKUP(B195,[1]Grootboeknummer!$A:$V,22,FALSE)),"",VLOOKUP(B195,[1]Grootboeknummer!$A:$V,22,FALSE))</f>
        <v/>
      </c>
      <c r="Z195" s="68" t="str">
        <f>IF(ISERROR(VLOOKUP(B195,[1]Grootboeknummer!$A:$W,23,FALSE)),"",VLOOKUP(B195,[1]Grootboeknummer!$A:$W,23,FALSE))</f>
        <v/>
      </c>
      <c r="AA195" s="68" t="str">
        <f>IF(ISERROR(VLOOKUP(B195,[1]Programma!$A:$C,3,FALSE)),"",VLOOKUP(B195,[1]Programma!$A:$C,3,FALSE))</f>
        <v/>
      </c>
      <c r="AB195" s="45" t="str">
        <f>IF(B195="","",VLOOKUP(B195&amp;E195&amp;F195,[1]Kredietbeheerders!$A:$E,4,FALSE))</f>
        <v/>
      </c>
      <c r="AC195" s="76" t="str">
        <f>IF(B195="","",VLOOKUP(B195&amp;E195&amp;F195,[1]Kredietbeheerders!$A:$E,5,FALSE))</f>
        <v/>
      </c>
    </row>
    <row r="196" spans="1:29" x14ac:dyDescent="0.25">
      <c r="A196" s="6"/>
      <c r="B196" s="63"/>
      <c r="C196" s="68" t="str">
        <f>IF(D196=1,"GEBLOKKEERD NUMMER",IF(ISERROR(VLOOKUP(B196,[1]Grootboeknummer!$A:$B,2,FALSE)),"",VLOOKUP(B196,[1]Grootboeknummer!$A:$B,2,FALSE)))</f>
        <v/>
      </c>
      <c r="D196" s="68" t="str">
        <f>IF(ISERROR(VLOOKUP(B196,[1]Grootboeknummer!$A:$B,2,FALSE)),"",VLOOKUP(B196,[1]Grootboeknummer!$A:$F,6,FALSE))</f>
        <v/>
      </c>
      <c r="E196" s="63"/>
      <c r="F196" s="80"/>
      <c r="G196" s="68" t="str">
        <f>IF(H196=1,"GEBLOKKEERD NUMMER",IF(E196="","",VLOOKUP(E196&amp;F196,[1]Kostensoort!$A:$F,4,FALSE)))</f>
        <v/>
      </c>
      <c r="H196" s="68" t="str">
        <f>IF(E196="","",VLOOKUP(E196&amp;F196,[1]Kostensoort!$A:$G,7,FALSE))</f>
        <v/>
      </c>
      <c r="I196" s="72" t="str">
        <f>IF(B196="","",IF(VLOOKUP(B196&amp;E196&amp;F196,[1]Kredietbeheerders!$A:$B,2,FALSE)=10,"J","N"))</f>
        <v/>
      </c>
      <c r="J196" s="63"/>
      <c r="K196" s="73"/>
      <c r="L196" s="61"/>
      <c r="M196" s="61"/>
      <c r="N196" s="61"/>
      <c r="O196" s="61"/>
      <c r="P196" s="61"/>
      <c r="Q196" s="64"/>
      <c r="R196" s="64"/>
      <c r="S196" s="64"/>
      <c r="T196" s="64"/>
      <c r="U196" s="64"/>
      <c r="V196" s="63"/>
      <c r="W196" s="68" t="str">
        <f>IF(ISERROR(VLOOKUP(V196,[1]Taken!$A:$B,2,FALSE)),"",VLOOKUP(V196,[1]Taken!$A:$B,2,FALSE))</f>
        <v/>
      </c>
      <c r="X196" s="63"/>
      <c r="Y196" s="68" t="str">
        <f>IF(ISERROR(VLOOKUP(B196,[1]Grootboeknummer!$A:$V,22,FALSE)),"",VLOOKUP(B196,[1]Grootboeknummer!$A:$V,22,FALSE))</f>
        <v/>
      </c>
      <c r="Z196" s="68" t="str">
        <f>IF(ISERROR(VLOOKUP(B196,[1]Grootboeknummer!$A:$W,23,FALSE)),"",VLOOKUP(B196,[1]Grootboeknummer!$A:$W,23,FALSE))</f>
        <v/>
      </c>
      <c r="AA196" s="68" t="str">
        <f>IF(ISERROR(VLOOKUP(B196,[1]Programma!$A:$C,3,FALSE)),"",VLOOKUP(B196,[1]Programma!$A:$C,3,FALSE))</f>
        <v/>
      </c>
      <c r="AB196" s="45" t="str">
        <f>IF(B196="","",VLOOKUP(B196&amp;E196&amp;F196,[1]Kredietbeheerders!$A:$E,4,FALSE))</f>
        <v/>
      </c>
      <c r="AC196" s="76" t="str">
        <f>IF(B196="","",VLOOKUP(B196&amp;E196&amp;F196,[1]Kredietbeheerders!$A:$E,5,FALSE))</f>
        <v/>
      </c>
    </row>
    <row r="197" spans="1:29" x14ac:dyDescent="0.25">
      <c r="A197" s="6"/>
      <c r="B197" s="63"/>
      <c r="C197" s="68" t="str">
        <f>IF(D197=1,"GEBLOKKEERD NUMMER",IF(ISERROR(VLOOKUP(B197,[1]Grootboeknummer!$A:$B,2,FALSE)),"",VLOOKUP(B197,[1]Grootboeknummer!$A:$B,2,FALSE)))</f>
        <v/>
      </c>
      <c r="D197" s="68" t="str">
        <f>IF(ISERROR(VLOOKUP(B197,[1]Grootboeknummer!$A:$B,2,FALSE)),"",VLOOKUP(B197,[1]Grootboeknummer!$A:$F,6,FALSE))</f>
        <v/>
      </c>
      <c r="E197" s="63"/>
      <c r="F197" s="80"/>
      <c r="G197" s="68" t="str">
        <f>IF(H197=1,"GEBLOKKEERD NUMMER",IF(E197="","",VLOOKUP(E197&amp;F197,[1]Kostensoort!$A:$F,4,FALSE)))</f>
        <v/>
      </c>
      <c r="H197" s="68" t="str">
        <f>IF(E197="","",VLOOKUP(E197&amp;F197,[1]Kostensoort!$A:$G,7,FALSE))</f>
        <v/>
      </c>
      <c r="I197" s="72" t="str">
        <f>IF(B197="","",IF(VLOOKUP(B197&amp;E197&amp;F197,[1]Kredietbeheerders!$A:$B,2,FALSE)=10,"J","N"))</f>
        <v/>
      </c>
      <c r="J197" s="63"/>
      <c r="K197" s="73"/>
      <c r="L197" s="61"/>
      <c r="M197" s="61"/>
      <c r="N197" s="61"/>
      <c r="O197" s="61"/>
      <c r="P197" s="61"/>
      <c r="Q197" s="64"/>
      <c r="R197" s="64"/>
      <c r="S197" s="64"/>
      <c r="T197" s="64"/>
      <c r="U197" s="64"/>
      <c r="V197" s="63"/>
      <c r="W197" s="68" t="str">
        <f>IF(ISERROR(VLOOKUP(V197,[1]Taken!$A:$B,2,FALSE)),"",VLOOKUP(V197,[1]Taken!$A:$B,2,FALSE))</f>
        <v/>
      </c>
      <c r="X197" s="63"/>
      <c r="Y197" s="68" t="str">
        <f>IF(ISERROR(VLOOKUP(B197,[1]Grootboeknummer!$A:$V,22,FALSE)),"",VLOOKUP(B197,[1]Grootboeknummer!$A:$V,22,FALSE))</f>
        <v/>
      </c>
      <c r="Z197" s="68" t="str">
        <f>IF(ISERROR(VLOOKUP(B197,[1]Grootboeknummer!$A:$W,23,FALSE)),"",VLOOKUP(B197,[1]Grootboeknummer!$A:$W,23,FALSE))</f>
        <v/>
      </c>
      <c r="AA197" s="68" t="str">
        <f>IF(ISERROR(VLOOKUP(B197,[1]Programma!$A:$C,3,FALSE)),"",VLOOKUP(B197,[1]Programma!$A:$C,3,FALSE))</f>
        <v/>
      </c>
      <c r="AB197" s="45" t="str">
        <f>IF(B197="","",VLOOKUP(B197&amp;E197&amp;F197,[1]Kredietbeheerders!$A:$E,4,FALSE))</f>
        <v/>
      </c>
      <c r="AC197" s="76" t="str">
        <f>IF(B197="","",VLOOKUP(B197&amp;E197&amp;F197,[1]Kredietbeheerders!$A:$E,5,FALSE))</f>
        <v/>
      </c>
    </row>
    <row r="198" spans="1:29" x14ac:dyDescent="0.25">
      <c r="A198" s="6"/>
      <c r="B198" s="63"/>
      <c r="C198" s="68" t="str">
        <f>IF(D198=1,"GEBLOKKEERD NUMMER",IF(ISERROR(VLOOKUP(B198,[1]Grootboeknummer!$A:$B,2,FALSE)),"",VLOOKUP(B198,[1]Grootboeknummer!$A:$B,2,FALSE)))</f>
        <v/>
      </c>
      <c r="D198" s="68" t="str">
        <f>IF(ISERROR(VLOOKUP(B198,[1]Grootboeknummer!$A:$B,2,FALSE)),"",VLOOKUP(B198,[1]Grootboeknummer!$A:$F,6,FALSE))</f>
        <v/>
      </c>
      <c r="E198" s="63"/>
      <c r="F198" s="80"/>
      <c r="G198" s="68" t="str">
        <f>IF(H198=1,"GEBLOKKEERD NUMMER",IF(E198="","",VLOOKUP(E198&amp;F198,[1]Kostensoort!$A:$F,4,FALSE)))</f>
        <v/>
      </c>
      <c r="H198" s="68" t="str">
        <f>IF(E198="","",VLOOKUP(E198&amp;F198,[1]Kostensoort!$A:$G,7,FALSE))</f>
        <v/>
      </c>
      <c r="I198" s="72" t="str">
        <f>IF(B198="","",IF(VLOOKUP(B198&amp;E198&amp;F198,[1]Kredietbeheerders!$A:$B,2,FALSE)=10,"J","N"))</f>
        <v/>
      </c>
      <c r="J198" s="63"/>
      <c r="K198" s="73"/>
      <c r="L198" s="61"/>
      <c r="M198" s="61"/>
      <c r="N198" s="61"/>
      <c r="O198" s="61"/>
      <c r="P198" s="61"/>
      <c r="Q198" s="64"/>
      <c r="R198" s="64"/>
      <c r="S198" s="64"/>
      <c r="T198" s="64"/>
      <c r="U198" s="64"/>
      <c r="V198" s="63"/>
      <c r="W198" s="68" t="str">
        <f>IF(ISERROR(VLOOKUP(V198,[1]Taken!$A:$B,2,FALSE)),"",VLOOKUP(V198,[1]Taken!$A:$B,2,FALSE))</f>
        <v/>
      </c>
      <c r="X198" s="63"/>
      <c r="Y198" s="68" t="str">
        <f>IF(ISERROR(VLOOKUP(B198,[1]Grootboeknummer!$A:$V,22,FALSE)),"",VLOOKUP(B198,[1]Grootboeknummer!$A:$V,22,FALSE))</f>
        <v/>
      </c>
      <c r="Z198" s="68" t="str">
        <f>IF(ISERROR(VLOOKUP(B198,[1]Grootboeknummer!$A:$W,23,FALSE)),"",VLOOKUP(B198,[1]Grootboeknummer!$A:$W,23,FALSE))</f>
        <v/>
      </c>
      <c r="AA198" s="68" t="str">
        <f>IF(ISERROR(VLOOKUP(B198,[1]Programma!$A:$C,3,FALSE)),"",VLOOKUP(B198,[1]Programma!$A:$C,3,FALSE))</f>
        <v/>
      </c>
      <c r="AB198" s="45" t="str">
        <f>IF(B198="","",VLOOKUP(B198&amp;E198&amp;F198,[1]Kredietbeheerders!$A:$E,4,FALSE))</f>
        <v/>
      </c>
      <c r="AC198" s="76" t="str">
        <f>IF(B198="","",VLOOKUP(B198&amp;E198&amp;F198,[1]Kredietbeheerders!$A:$E,5,FALSE))</f>
        <v/>
      </c>
    </row>
    <row r="199" spans="1:29" x14ac:dyDescent="0.25">
      <c r="A199" s="6"/>
      <c r="B199" s="63"/>
      <c r="C199" s="68" t="str">
        <f>IF(D199=1,"GEBLOKKEERD NUMMER",IF(ISERROR(VLOOKUP(B199,[1]Grootboeknummer!$A:$B,2,FALSE)),"",VLOOKUP(B199,[1]Grootboeknummer!$A:$B,2,FALSE)))</f>
        <v/>
      </c>
      <c r="D199" s="68" t="str">
        <f>IF(ISERROR(VLOOKUP(B199,[1]Grootboeknummer!$A:$B,2,FALSE)),"",VLOOKUP(B199,[1]Grootboeknummer!$A:$F,6,FALSE))</f>
        <v/>
      </c>
      <c r="E199" s="63"/>
      <c r="F199" s="80"/>
      <c r="G199" s="68" t="str">
        <f>IF(H199=1,"GEBLOKKEERD NUMMER",IF(E199="","",VLOOKUP(E199&amp;F199,[1]Kostensoort!$A:$F,4,FALSE)))</f>
        <v/>
      </c>
      <c r="H199" s="68" t="str">
        <f>IF(E199="","",VLOOKUP(E199&amp;F199,[1]Kostensoort!$A:$G,7,FALSE))</f>
        <v/>
      </c>
      <c r="I199" s="72" t="str">
        <f>IF(B199="","",IF(VLOOKUP(B199&amp;E199&amp;F199,[1]Kredietbeheerders!$A:$B,2,FALSE)=10,"J","N"))</f>
        <v/>
      </c>
      <c r="J199" s="63"/>
      <c r="K199" s="73"/>
      <c r="L199" s="61"/>
      <c r="M199" s="61"/>
      <c r="N199" s="61"/>
      <c r="O199" s="61"/>
      <c r="P199" s="61"/>
      <c r="Q199" s="64"/>
      <c r="R199" s="64"/>
      <c r="S199" s="64"/>
      <c r="T199" s="64"/>
      <c r="U199" s="64"/>
      <c r="V199" s="63"/>
      <c r="W199" s="68" t="str">
        <f>IF(ISERROR(VLOOKUP(V199,[1]Taken!$A:$B,2,FALSE)),"",VLOOKUP(V199,[1]Taken!$A:$B,2,FALSE))</f>
        <v/>
      </c>
      <c r="X199" s="63"/>
      <c r="Y199" s="68" t="str">
        <f>IF(ISERROR(VLOOKUP(B199,[1]Grootboeknummer!$A:$V,22,FALSE)),"",VLOOKUP(B199,[1]Grootboeknummer!$A:$V,22,FALSE))</f>
        <v/>
      </c>
      <c r="Z199" s="68" t="str">
        <f>IF(ISERROR(VLOOKUP(B199,[1]Grootboeknummer!$A:$W,23,FALSE)),"",VLOOKUP(B199,[1]Grootboeknummer!$A:$W,23,FALSE))</f>
        <v/>
      </c>
      <c r="AA199" s="68" t="str">
        <f>IF(ISERROR(VLOOKUP(B199,[1]Programma!$A:$C,3,FALSE)),"",VLOOKUP(B199,[1]Programma!$A:$C,3,FALSE))</f>
        <v/>
      </c>
      <c r="AB199" s="45" t="str">
        <f>IF(B199="","",VLOOKUP(B199&amp;E199&amp;F199,[1]Kredietbeheerders!$A:$E,4,FALSE))</f>
        <v/>
      </c>
      <c r="AC199" s="76" t="str">
        <f>IF(B199="","",VLOOKUP(B199&amp;E199&amp;F199,[1]Kredietbeheerders!$A:$E,5,FALSE))</f>
        <v/>
      </c>
    </row>
    <row r="200" spans="1:29" x14ac:dyDescent="0.25">
      <c r="A200" s="6"/>
      <c r="B200" s="63"/>
      <c r="C200" s="68" t="str">
        <f>IF(D200=1,"GEBLOKKEERD NUMMER",IF(ISERROR(VLOOKUP(B200,[1]Grootboeknummer!$A:$B,2,FALSE)),"",VLOOKUP(B200,[1]Grootboeknummer!$A:$B,2,FALSE)))</f>
        <v/>
      </c>
      <c r="D200" s="68" t="str">
        <f>IF(ISERROR(VLOOKUP(B200,[1]Grootboeknummer!$A:$B,2,FALSE)),"",VLOOKUP(B200,[1]Grootboeknummer!$A:$F,6,FALSE))</f>
        <v/>
      </c>
      <c r="E200" s="63"/>
      <c r="F200" s="80"/>
      <c r="G200" s="68" t="str">
        <f>IF(H200=1,"GEBLOKKEERD NUMMER",IF(E200="","",VLOOKUP(E200&amp;F200,[1]Kostensoort!$A:$F,4,FALSE)))</f>
        <v/>
      </c>
      <c r="H200" s="68" t="str">
        <f>IF(E200="","",VLOOKUP(E200&amp;F200,[1]Kostensoort!$A:$G,7,FALSE))</f>
        <v/>
      </c>
      <c r="I200" s="72" t="str">
        <f>IF(B200="","",IF(VLOOKUP(B200&amp;E200&amp;F200,[1]Kredietbeheerders!$A:$B,2,FALSE)=10,"J","N"))</f>
        <v/>
      </c>
      <c r="J200" s="63"/>
      <c r="K200" s="73"/>
      <c r="L200" s="61"/>
      <c r="M200" s="61"/>
      <c r="N200" s="61"/>
      <c r="O200" s="61"/>
      <c r="P200" s="61"/>
      <c r="Q200" s="64"/>
      <c r="R200" s="64"/>
      <c r="S200" s="64"/>
      <c r="T200" s="64"/>
      <c r="U200" s="64"/>
      <c r="V200" s="63"/>
      <c r="W200" s="68" t="str">
        <f>IF(ISERROR(VLOOKUP(V200,[1]Taken!$A:$B,2,FALSE)),"",VLOOKUP(V200,[1]Taken!$A:$B,2,FALSE))</f>
        <v/>
      </c>
      <c r="X200" s="63"/>
      <c r="Y200" s="68" t="str">
        <f>IF(ISERROR(VLOOKUP(B200,[1]Grootboeknummer!$A:$V,22,FALSE)),"",VLOOKUP(B200,[1]Grootboeknummer!$A:$V,22,FALSE))</f>
        <v/>
      </c>
      <c r="Z200" s="68" t="str">
        <f>IF(ISERROR(VLOOKUP(B200,[1]Grootboeknummer!$A:$W,23,FALSE)),"",VLOOKUP(B200,[1]Grootboeknummer!$A:$W,23,FALSE))</f>
        <v/>
      </c>
      <c r="AA200" s="68" t="str">
        <f>IF(ISERROR(VLOOKUP(B200,[1]Programma!$A:$C,3,FALSE)),"",VLOOKUP(B200,[1]Programma!$A:$C,3,FALSE))</f>
        <v/>
      </c>
      <c r="AB200" s="45" t="str">
        <f>IF(B200="","",VLOOKUP(B200&amp;E200&amp;F200,[1]Kredietbeheerders!$A:$E,4,FALSE))</f>
        <v/>
      </c>
      <c r="AC200" s="76" t="str">
        <f>IF(B200="","",VLOOKUP(B200&amp;E200&amp;F200,[1]Kredietbeheerders!$A:$E,5,FALSE))</f>
        <v/>
      </c>
    </row>
    <row r="201" spans="1:29" x14ac:dyDescent="0.25">
      <c r="A201" s="6"/>
      <c r="B201" s="63"/>
      <c r="C201" s="68" t="str">
        <f>IF(D201=1,"GEBLOKKEERD NUMMER",IF(ISERROR(VLOOKUP(B201,[1]Grootboeknummer!$A:$B,2,FALSE)),"",VLOOKUP(B201,[1]Grootboeknummer!$A:$B,2,FALSE)))</f>
        <v/>
      </c>
      <c r="D201" s="68" t="str">
        <f>IF(ISERROR(VLOOKUP(B201,[1]Grootboeknummer!$A:$B,2,FALSE)),"",VLOOKUP(B201,[1]Grootboeknummer!$A:$F,6,FALSE))</f>
        <v/>
      </c>
      <c r="E201" s="63"/>
      <c r="F201" s="80"/>
      <c r="G201" s="68" t="str">
        <f>IF(H201=1,"GEBLOKKEERD NUMMER",IF(E201="","",VLOOKUP(E201&amp;F201,[1]Kostensoort!$A:$F,4,FALSE)))</f>
        <v/>
      </c>
      <c r="H201" s="68" t="str">
        <f>IF(E201="","",VLOOKUP(E201&amp;F201,[1]Kostensoort!$A:$G,7,FALSE))</f>
        <v/>
      </c>
      <c r="I201" s="72" t="str">
        <f>IF(B201="","",IF(VLOOKUP(B201&amp;E201&amp;F201,[1]Kredietbeheerders!$A:$B,2,FALSE)=10,"J","N"))</f>
        <v/>
      </c>
      <c r="J201" s="63"/>
      <c r="K201" s="73"/>
      <c r="L201" s="61"/>
      <c r="M201" s="61"/>
      <c r="N201" s="61"/>
      <c r="O201" s="61"/>
      <c r="P201" s="61"/>
      <c r="Q201" s="64"/>
      <c r="R201" s="64"/>
      <c r="S201" s="64"/>
      <c r="T201" s="64"/>
      <c r="U201" s="64"/>
      <c r="V201" s="63"/>
      <c r="W201" s="68" t="str">
        <f>IF(ISERROR(VLOOKUP(V201,[1]Taken!$A:$B,2,FALSE)),"",VLOOKUP(V201,[1]Taken!$A:$B,2,FALSE))</f>
        <v/>
      </c>
      <c r="X201" s="63"/>
      <c r="Y201" s="68" t="str">
        <f>IF(ISERROR(VLOOKUP(B201,[1]Grootboeknummer!$A:$V,22,FALSE)),"",VLOOKUP(B201,[1]Grootboeknummer!$A:$V,22,FALSE))</f>
        <v/>
      </c>
      <c r="Z201" s="68" t="str">
        <f>IF(ISERROR(VLOOKUP(B201,[1]Grootboeknummer!$A:$W,23,FALSE)),"",VLOOKUP(B201,[1]Grootboeknummer!$A:$W,23,FALSE))</f>
        <v/>
      </c>
      <c r="AA201" s="68" t="str">
        <f>IF(ISERROR(VLOOKUP(B201,[1]Programma!$A:$C,3,FALSE)),"",VLOOKUP(B201,[1]Programma!$A:$C,3,FALSE))</f>
        <v/>
      </c>
      <c r="AB201" s="45" t="str">
        <f>IF(B201="","",VLOOKUP(B201&amp;E201&amp;F201,[1]Kredietbeheerders!$A:$E,4,FALSE))</f>
        <v/>
      </c>
      <c r="AC201" s="76" t="str">
        <f>IF(B201="","",VLOOKUP(B201&amp;E201&amp;F201,[1]Kredietbeheerders!$A:$E,5,FALSE))</f>
        <v/>
      </c>
    </row>
    <row r="202" spans="1:29" x14ac:dyDescent="0.25">
      <c r="A202" s="6"/>
      <c r="B202" s="63"/>
      <c r="C202" s="68" t="str">
        <f>IF(D202=1,"GEBLOKKEERD NUMMER",IF(ISERROR(VLOOKUP(B202,[1]Grootboeknummer!$A:$B,2,FALSE)),"",VLOOKUP(B202,[1]Grootboeknummer!$A:$B,2,FALSE)))</f>
        <v/>
      </c>
      <c r="D202" s="68" t="str">
        <f>IF(ISERROR(VLOOKUP(B202,[1]Grootboeknummer!$A:$B,2,FALSE)),"",VLOOKUP(B202,[1]Grootboeknummer!$A:$F,6,FALSE))</f>
        <v/>
      </c>
      <c r="E202" s="63"/>
      <c r="F202" s="80"/>
      <c r="G202" s="68" t="str">
        <f>IF(H202=1,"GEBLOKKEERD NUMMER",IF(E202="","",VLOOKUP(E202&amp;F202,[1]Kostensoort!$A:$F,4,FALSE)))</f>
        <v/>
      </c>
      <c r="H202" s="68" t="str">
        <f>IF(E202="","",VLOOKUP(E202&amp;F202,[1]Kostensoort!$A:$G,7,FALSE))</f>
        <v/>
      </c>
      <c r="I202" s="72" t="str">
        <f>IF(B202="","",IF(VLOOKUP(B202&amp;E202&amp;F202,[1]Kredietbeheerders!$A:$B,2,FALSE)=10,"J","N"))</f>
        <v/>
      </c>
      <c r="J202" s="63"/>
      <c r="K202" s="73"/>
      <c r="L202" s="61"/>
      <c r="M202" s="61"/>
      <c r="N202" s="61"/>
      <c r="O202" s="61"/>
      <c r="P202" s="61"/>
      <c r="Q202" s="64"/>
      <c r="R202" s="64"/>
      <c r="S202" s="64"/>
      <c r="T202" s="64"/>
      <c r="U202" s="64"/>
      <c r="V202" s="63"/>
      <c r="W202" s="68" t="str">
        <f>IF(ISERROR(VLOOKUP(V202,[1]Taken!$A:$B,2,FALSE)),"",VLOOKUP(V202,[1]Taken!$A:$B,2,FALSE))</f>
        <v/>
      </c>
      <c r="X202" s="63"/>
      <c r="Y202" s="68" t="str">
        <f>IF(ISERROR(VLOOKUP(B202,[1]Grootboeknummer!$A:$V,22,FALSE)),"",VLOOKUP(B202,[1]Grootboeknummer!$A:$V,22,FALSE))</f>
        <v/>
      </c>
      <c r="Z202" s="68" t="str">
        <f>IF(ISERROR(VLOOKUP(B202,[1]Grootboeknummer!$A:$W,23,FALSE)),"",VLOOKUP(B202,[1]Grootboeknummer!$A:$W,23,FALSE))</f>
        <v/>
      </c>
      <c r="AA202" s="68" t="str">
        <f>IF(ISERROR(VLOOKUP(B202,[1]Programma!$A:$C,3,FALSE)),"",VLOOKUP(B202,[1]Programma!$A:$C,3,FALSE))</f>
        <v/>
      </c>
      <c r="AB202" s="45" t="str">
        <f>IF(B202="","",VLOOKUP(B202&amp;E202&amp;F202,[1]Kredietbeheerders!$A:$E,4,FALSE))</f>
        <v/>
      </c>
      <c r="AC202" s="76" t="str">
        <f>IF(B202="","",VLOOKUP(B202&amp;E202&amp;F202,[1]Kredietbeheerders!$A:$E,5,FALSE))</f>
        <v/>
      </c>
    </row>
    <row r="203" spans="1:29" x14ac:dyDescent="0.25">
      <c r="A203" s="6"/>
      <c r="B203" s="63"/>
      <c r="C203" s="68" t="str">
        <f>IF(D203=1,"GEBLOKKEERD NUMMER",IF(ISERROR(VLOOKUP(B203,[1]Grootboeknummer!$A:$B,2,FALSE)),"",VLOOKUP(B203,[1]Grootboeknummer!$A:$B,2,FALSE)))</f>
        <v/>
      </c>
      <c r="D203" s="68" t="str">
        <f>IF(ISERROR(VLOOKUP(B203,[1]Grootboeknummer!$A:$B,2,FALSE)),"",VLOOKUP(B203,[1]Grootboeknummer!$A:$F,6,FALSE))</f>
        <v/>
      </c>
      <c r="E203" s="63"/>
      <c r="F203" s="80"/>
      <c r="G203" s="68" t="str">
        <f>IF(H203=1,"GEBLOKKEERD NUMMER",IF(E203="","",VLOOKUP(E203&amp;F203,[1]Kostensoort!$A:$F,4,FALSE)))</f>
        <v/>
      </c>
      <c r="H203" s="68" t="str">
        <f>IF(E203="","",VLOOKUP(E203&amp;F203,[1]Kostensoort!$A:$G,7,FALSE))</f>
        <v/>
      </c>
      <c r="I203" s="72" t="str">
        <f>IF(B203="","",IF(VLOOKUP(B203&amp;E203&amp;F203,[1]Kredietbeheerders!$A:$B,2,FALSE)=10,"J","N"))</f>
        <v/>
      </c>
      <c r="J203" s="63"/>
      <c r="K203" s="73"/>
      <c r="L203" s="61"/>
      <c r="M203" s="61"/>
      <c r="N203" s="61"/>
      <c r="O203" s="61"/>
      <c r="P203" s="61"/>
      <c r="Q203" s="64"/>
      <c r="R203" s="64"/>
      <c r="S203" s="64"/>
      <c r="T203" s="64"/>
      <c r="U203" s="64"/>
      <c r="V203" s="63"/>
      <c r="W203" s="68" t="str">
        <f>IF(ISERROR(VLOOKUP(V203,[1]Taken!$A:$B,2,FALSE)),"",VLOOKUP(V203,[1]Taken!$A:$B,2,FALSE))</f>
        <v/>
      </c>
      <c r="X203" s="63"/>
      <c r="Y203" s="68" t="str">
        <f>IF(ISERROR(VLOOKUP(B203,[1]Grootboeknummer!$A:$V,22,FALSE)),"",VLOOKUP(B203,[1]Grootboeknummer!$A:$V,22,FALSE))</f>
        <v/>
      </c>
      <c r="Z203" s="68" t="str">
        <f>IF(ISERROR(VLOOKUP(B203,[1]Grootboeknummer!$A:$W,23,FALSE)),"",VLOOKUP(B203,[1]Grootboeknummer!$A:$W,23,FALSE))</f>
        <v/>
      </c>
      <c r="AA203" s="68" t="str">
        <f>IF(ISERROR(VLOOKUP(B203,[1]Programma!$A:$C,3,FALSE)),"",VLOOKUP(B203,[1]Programma!$A:$C,3,FALSE))</f>
        <v/>
      </c>
      <c r="AB203" s="45" t="str">
        <f>IF(B203="","",VLOOKUP(B203&amp;E203&amp;F203,[1]Kredietbeheerders!$A:$E,4,FALSE))</f>
        <v/>
      </c>
      <c r="AC203" s="76" t="str">
        <f>IF(B203="","",VLOOKUP(B203&amp;E203&amp;F203,[1]Kredietbeheerders!$A:$E,5,FALSE))</f>
        <v/>
      </c>
    </row>
    <row r="204" spans="1:29" x14ac:dyDescent="0.25">
      <c r="A204" s="6"/>
      <c r="B204" s="63"/>
      <c r="C204" s="68" t="str">
        <f>IF(D204=1,"GEBLOKKEERD NUMMER",IF(ISERROR(VLOOKUP(B204,[1]Grootboeknummer!$A:$B,2,FALSE)),"",VLOOKUP(B204,[1]Grootboeknummer!$A:$B,2,FALSE)))</f>
        <v/>
      </c>
      <c r="D204" s="68" t="str">
        <f>IF(ISERROR(VLOOKUP(B204,[1]Grootboeknummer!$A:$B,2,FALSE)),"",VLOOKUP(B204,[1]Grootboeknummer!$A:$F,6,FALSE))</f>
        <v/>
      </c>
      <c r="E204" s="63"/>
      <c r="F204" s="80"/>
      <c r="G204" s="68" t="str">
        <f>IF(H204=1,"GEBLOKKEERD NUMMER",IF(E204="","",VLOOKUP(E204&amp;F204,[1]Kostensoort!$A:$F,4,FALSE)))</f>
        <v/>
      </c>
      <c r="H204" s="68" t="str">
        <f>IF(E204="","",VLOOKUP(E204&amp;F204,[1]Kostensoort!$A:$G,7,FALSE))</f>
        <v/>
      </c>
      <c r="I204" s="72" t="str">
        <f>IF(B204="","",IF(VLOOKUP(B204&amp;E204&amp;F204,[1]Kredietbeheerders!$A:$B,2,FALSE)=10,"J","N"))</f>
        <v/>
      </c>
      <c r="J204" s="63"/>
      <c r="K204" s="73"/>
      <c r="L204" s="61"/>
      <c r="M204" s="61"/>
      <c r="N204" s="61"/>
      <c r="O204" s="61"/>
      <c r="P204" s="61"/>
      <c r="Q204" s="64"/>
      <c r="R204" s="64"/>
      <c r="S204" s="64"/>
      <c r="T204" s="64"/>
      <c r="U204" s="64"/>
      <c r="V204" s="63"/>
      <c r="W204" s="68" t="str">
        <f>IF(ISERROR(VLOOKUP(V204,[1]Taken!$A:$B,2,FALSE)),"",VLOOKUP(V204,[1]Taken!$A:$B,2,FALSE))</f>
        <v/>
      </c>
      <c r="X204" s="63"/>
      <c r="Y204" s="68" t="str">
        <f>IF(ISERROR(VLOOKUP(B204,[1]Grootboeknummer!$A:$V,22,FALSE)),"",VLOOKUP(B204,[1]Grootboeknummer!$A:$V,22,FALSE))</f>
        <v/>
      </c>
      <c r="Z204" s="68" t="str">
        <f>IF(ISERROR(VLOOKUP(B204,[1]Grootboeknummer!$A:$W,23,FALSE)),"",VLOOKUP(B204,[1]Grootboeknummer!$A:$W,23,FALSE))</f>
        <v/>
      </c>
      <c r="AA204" s="68" t="str">
        <f>IF(ISERROR(VLOOKUP(B204,[1]Programma!$A:$C,3,FALSE)),"",VLOOKUP(B204,[1]Programma!$A:$C,3,FALSE))</f>
        <v/>
      </c>
      <c r="AB204" s="45" t="str">
        <f>IF(B204="","",VLOOKUP(B204&amp;E204&amp;F204,[1]Kredietbeheerders!$A:$E,4,FALSE))</f>
        <v/>
      </c>
      <c r="AC204" s="76" t="str">
        <f>IF(B204="","",VLOOKUP(B204&amp;E204&amp;F204,[1]Kredietbeheerders!$A:$E,5,FALSE))</f>
        <v/>
      </c>
    </row>
    <row r="205" spans="1:29" x14ac:dyDescent="0.25">
      <c r="A205" s="6"/>
      <c r="B205" s="63"/>
      <c r="C205" s="68" t="str">
        <f>IF(D205=1,"GEBLOKKEERD NUMMER",IF(ISERROR(VLOOKUP(B205,[1]Grootboeknummer!$A:$B,2,FALSE)),"",VLOOKUP(B205,[1]Grootboeknummer!$A:$B,2,FALSE)))</f>
        <v/>
      </c>
      <c r="D205" s="68" t="str">
        <f>IF(ISERROR(VLOOKUP(B205,[1]Grootboeknummer!$A:$B,2,FALSE)),"",VLOOKUP(B205,[1]Grootboeknummer!$A:$F,6,FALSE))</f>
        <v/>
      </c>
      <c r="E205" s="63"/>
      <c r="F205" s="80"/>
      <c r="G205" s="68" t="str">
        <f>IF(H205=1,"GEBLOKKEERD NUMMER",IF(E205="","",VLOOKUP(E205&amp;F205,[1]Kostensoort!$A:$F,4,FALSE)))</f>
        <v/>
      </c>
      <c r="H205" s="68" t="str">
        <f>IF(E205="","",VLOOKUP(E205&amp;F205,[1]Kostensoort!$A:$G,7,FALSE))</f>
        <v/>
      </c>
      <c r="I205" s="72" t="str">
        <f>IF(B205="","",IF(VLOOKUP(B205&amp;E205&amp;F205,[1]Kredietbeheerders!$A:$B,2,FALSE)=10,"J","N"))</f>
        <v/>
      </c>
      <c r="J205" s="63"/>
      <c r="K205" s="73"/>
      <c r="L205" s="61"/>
      <c r="M205" s="61"/>
      <c r="N205" s="61"/>
      <c r="O205" s="61"/>
      <c r="P205" s="61"/>
      <c r="Q205" s="64"/>
      <c r="R205" s="64"/>
      <c r="S205" s="64"/>
      <c r="T205" s="64"/>
      <c r="U205" s="64"/>
      <c r="V205" s="63"/>
      <c r="W205" s="68" t="str">
        <f>IF(ISERROR(VLOOKUP(V205,[1]Taken!$A:$B,2,FALSE)),"",VLOOKUP(V205,[1]Taken!$A:$B,2,FALSE))</f>
        <v/>
      </c>
      <c r="X205" s="63"/>
      <c r="Y205" s="68" t="str">
        <f>IF(ISERROR(VLOOKUP(B205,[1]Grootboeknummer!$A:$V,22,FALSE)),"",VLOOKUP(B205,[1]Grootboeknummer!$A:$V,22,FALSE))</f>
        <v/>
      </c>
      <c r="Z205" s="68" t="str">
        <f>IF(ISERROR(VLOOKUP(B205,[1]Grootboeknummer!$A:$W,23,FALSE)),"",VLOOKUP(B205,[1]Grootboeknummer!$A:$W,23,FALSE))</f>
        <v/>
      </c>
      <c r="AA205" s="68" t="str">
        <f>IF(ISERROR(VLOOKUP(B205,[1]Programma!$A:$C,3,FALSE)),"",VLOOKUP(B205,[1]Programma!$A:$C,3,FALSE))</f>
        <v/>
      </c>
      <c r="AB205" s="45" t="str">
        <f>IF(B205="","",VLOOKUP(B205&amp;E205&amp;F205,[1]Kredietbeheerders!$A:$E,4,FALSE))</f>
        <v/>
      </c>
      <c r="AC205" s="76" t="str">
        <f>IF(B205="","",VLOOKUP(B205&amp;E205&amp;F205,[1]Kredietbeheerders!$A:$E,5,FALSE))</f>
        <v/>
      </c>
    </row>
    <row r="206" spans="1:29" x14ac:dyDescent="0.25">
      <c r="A206" s="6"/>
      <c r="B206" s="63"/>
      <c r="C206" s="68" t="str">
        <f>IF(D206=1,"GEBLOKKEERD NUMMER",IF(ISERROR(VLOOKUP(B206,[1]Grootboeknummer!$A:$B,2,FALSE)),"",VLOOKUP(B206,[1]Grootboeknummer!$A:$B,2,FALSE)))</f>
        <v/>
      </c>
      <c r="D206" s="68" t="str">
        <f>IF(ISERROR(VLOOKUP(B206,[1]Grootboeknummer!$A:$B,2,FALSE)),"",VLOOKUP(B206,[1]Grootboeknummer!$A:$F,6,FALSE))</f>
        <v/>
      </c>
      <c r="E206" s="63"/>
      <c r="F206" s="80"/>
      <c r="G206" s="68" t="str">
        <f>IF(H206=1,"GEBLOKKEERD NUMMER",IF(E206="","",VLOOKUP(E206&amp;F206,[1]Kostensoort!$A:$F,4,FALSE)))</f>
        <v/>
      </c>
      <c r="H206" s="68" t="str">
        <f>IF(E206="","",VLOOKUP(E206&amp;F206,[1]Kostensoort!$A:$G,7,FALSE))</f>
        <v/>
      </c>
      <c r="I206" s="72" t="str">
        <f>IF(B206="","",IF(VLOOKUP(B206&amp;E206&amp;F206,[1]Kredietbeheerders!$A:$B,2,FALSE)=10,"J","N"))</f>
        <v/>
      </c>
      <c r="J206" s="63"/>
      <c r="K206" s="73"/>
      <c r="L206" s="61"/>
      <c r="M206" s="61"/>
      <c r="N206" s="61"/>
      <c r="O206" s="61"/>
      <c r="P206" s="61"/>
      <c r="Q206" s="64"/>
      <c r="R206" s="64"/>
      <c r="S206" s="64"/>
      <c r="T206" s="64"/>
      <c r="U206" s="64"/>
      <c r="V206" s="63"/>
      <c r="W206" s="68" t="str">
        <f>IF(ISERROR(VLOOKUP(V206,[1]Taken!$A:$B,2,FALSE)),"",VLOOKUP(V206,[1]Taken!$A:$B,2,FALSE))</f>
        <v/>
      </c>
      <c r="X206" s="63"/>
      <c r="Y206" s="68" t="str">
        <f>IF(ISERROR(VLOOKUP(B206,[1]Grootboeknummer!$A:$V,22,FALSE)),"",VLOOKUP(B206,[1]Grootboeknummer!$A:$V,22,FALSE))</f>
        <v/>
      </c>
      <c r="Z206" s="68" t="str">
        <f>IF(ISERROR(VLOOKUP(B206,[1]Grootboeknummer!$A:$W,23,FALSE)),"",VLOOKUP(B206,[1]Grootboeknummer!$A:$W,23,FALSE))</f>
        <v/>
      </c>
      <c r="AA206" s="68" t="str">
        <f>IF(ISERROR(VLOOKUP(B206,[1]Programma!$A:$C,3,FALSE)),"",VLOOKUP(B206,[1]Programma!$A:$C,3,FALSE))</f>
        <v/>
      </c>
      <c r="AB206" s="45" t="str">
        <f>IF(B206="","",VLOOKUP(B206&amp;E206&amp;F206,[1]Kredietbeheerders!$A:$E,4,FALSE))</f>
        <v/>
      </c>
      <c r="AC206" s="76" t="str">
        <f>IF(B206="","",VLOOKUP(B206&amp;E206&amp;F206,[1]Kredietbeheerders!$A:$E,5,FALSE))</f>
        <v/>
      </c>
    </row>
    <row r="207" spans="1:29" x14ac:dyDescent="0.25">
      <c r="A207" s="6"/>
      <c r="B207" s="63"/>
      <c r="C207" s="68" t="str">
        <f>IF(D207=1,"GEBLOKKEERD NUMMER",IF(ISERROR(VLOOKUP(B207,[1]Grootboeknummer!$A:$B,2,FALSE)),"",VLOOKUP(B207,[1]Grootboeknummer!$A:$B,2,FALSE)))</f>
        <v/>
      </c>
      <c r="D207" s="68" t="str">
        <f>IF(ISERROR(VLOOKUP(B207,[1]Grootboeknummer!$A:$B,2,FALSE)),"",VLOOKUP(B207,[1]Grootboeknummer!$A:$F,6,FALSE))</f>
        <v/>
      </c>
      <c r="E207" s="63"/>
      <c r="F207" s="80"/>
      <c r="G207" s="68" t="str">
        <f>IF(H207=1,"GEBLOKKEERD NUMMER",IF(E207="","",VLOOKUP(E207&amp;F207,[1]Kostensoort!$A:$F,4,FALSE)))</f>
        <v/>
      </c>
      <c r="H207" s="68" t="str">
        <f>IF(E207="","",VLOOKUP(E207&amp;F207,[1]Kostensoort!$A:$G,7,FALSE))</f>
        <v/>
      </c>
      <c r="I207" s="72" t="str">
        <f>IF(B207="","",IF(VLOOKUP(B207&amp;E207&amp;F207,[1]Kredietbeheerders!$A:$B,2,FALSE)=10,"J","N"))</f>
        <v/>
      </c>
      <c r="J207" s="63"/>
      <c r="K207" s="73"/>
      <c r="L207" s="61"/>
      <c r="M207" s="61"/>
      <c r="N207" s="61"/>
      <c r="O207" s="61"/>
      <c r="P207" s="61"/>
      <c r="Q207" s="64"/>
      <c r="R207" s="64"/>
      <c r="S207" s="64"/>
      <c r="T207" s="64"/>
      <c r="U207" s="64"/>
      <c r="V207" s="63"/>
      <c r="W207" s="68" t="str">
        <f>IF(ISERROR(VLOOKUP(V207,[1]Taken!$A:$B,2,FALSE)),"",VLOOKUP(V207,[1]Taken!$A:$B,2,FALSE))</f>
        <v/>
      </c>
      <c r="X207" s="63"/>
      <c r="Y207" s="68" t="str">
        <f>IF(ISERROR(VLOOKUP(B207,[1]Grootboeknummer!$A:$V,22,FALSE)),"",VLOOKUP(B207,[1]Grootboeknummer!$A:$V,22,FALSE))</f>
        <v/>
      </c>
      <c r="Z207" s="68" t="str">
        <f>IF(ISERROR(VLOOKUP(B207,[1]Grootboeknummer!$A:$W,23,FALSE)),"",VLOOKUP(B207,[1]Grootboeknummer!$A:$W,23,FALSE))</f>
        <v/>
      </c>
      <c r="AA207" s="68" t="str">
        <f>IF(ISERROR(VLOOKUP(B207,[1]Programma!$A:$C,3,FALSE)),"",VLOOKUP(B207,[1]Programma!$A:$C,3,FALSE))</f>
        <v/>
      </c>
      <c r="AB207" s="45" t="str">
        <f>IF(B207="","",VLOOKUP(B207&amp;E207&amp;F207,[1]Kredietbeheerders!$A:$E,4,FALSE))</f>
        <v/>
      </c>
      <c r="AC207" s="76" t="str">
        <f>IF(B207="","",VLOOKUP(B207&amp;E207&amp;F207,[1]Kredietbeheerders!$A:$E,5,FALSE))</f>
        <v/>
      </c>
    </row>
    <row r="208" spans="1:29" x14ac:dyDescent="0.25">
      <c r="A208" s="6"/>
      <c r="B208" s="63"/>
      <c r="C208" s="68" t="str">
        <f>IF(D208=1,"GEBLOKKEERD NUMMER",IF(ISERROR(VLOOKUP(B208,[1]Grootboeknummer!$A:$B,2,FALSE)),"",VLOOKUP(B208,[1]Grootboeknummer!$A:$B,2,FALSE)))</f>
        <v/>
      </c>
      <c r="D208" s="68" t="str">
        <f>IF(ISERROR(VLOOKUP(B208,[1]Grootboeknummer!$A:$B,2,FALSE)),"",VLOOKUP(B208,[1]Grootboeknummer!$A:$F,6,FALSE))</f>
        <v/>
      </c>
      <c r="E208" s="63"/>
      <c r="F208" s="80"/>
      <c r="G208" s="68" t="str">
        <f>IF(H208=1,"GEBLOKKEERD NUMMER",IF(E208="","",VLOOKUP(E208&amp;F208,[1]Kostensoort!$A:$F,4,FALSE)))</f>
        <v/>
      </c>
      <c r="H208" s="68" t="str">
        <f>IF(E208="","",VLOOKUP(E208&amp;F208,[1]Kostensoort!$A:$G,7,FALSE))</f>
        <v/>
      </c>
      <c r="I208" s="72" t="str">
        <f>IF(B208="","",IF(VLOOKUP(B208&amp;E208&amp;F208,[1]Kredietbeheerders!$A:$B,2,FALSE)=10,"J","N"))</f>
        <v/>
      </c>
      <c r="J208" s="63"/>
      <c r="K208" s="73"/>
      <c r="L208" s="61"/>
      <c r="M208" s="61"/>
      <c r="N208" s="61"/>
      <c r="O208" s="61"/>
      <c r="P208" s="61"/>
      <c r="Q208" s="64"/>
      <c r="R208" s="64"/>
      <c r="S208" s="64"/>
      <c r="T208" s="64"/>
      <c r="U208" s="64"/>
      <c r="V208" s="63"/>
      <c r="W208" s="68" t="str">
        <f>IF(ISERROR(VLOOKUP(V208,[1]Taken!$A:$B,2,FALSE)),"",VLOOKUP(V208,[1]Taken!$A:$B,2,FALSE))</f>
        <v/>
      </c>
      <c r="X208" s="63"/>
      <c r="Y208" s="68" t="str">
        <f>IF(ISERROR(VLOOKUP(B208,[1]Grootboeknummer!$A:$V,22,FALSE)),"",VLOOKUP(B208,[1]Grootboeknummer!$A:$V,22,FALSE))</f>
        <v/>
      </c>
      <c r="Z208" s="68" t="str">
        <f>IF(ISERROR(VLOOKUP(B208,[1]Grootboeknummer!$A:$W,23,FALSE)),"",VLOOKUP(B208,[1]Grootboeknummer!$A:$W,23,FALSE))</f>
        <v/>
      </c>
      <c r="AA208" s="68" t="str">
        <f>IF(ISERROR(VLOOKUP(B208,[1]Programma!$A:$C,3,FALSE)),"",VLOOKUP(B208,[1]Programma!$A:$C,3,FALSE))</f>
        <v/>
      </c>
      <c r="AB208" s="45" t="str">
        <f>IF(B208="","",VLOOKUP(B208&amp;E208&amp;F208,[1]Kredietbeheerders!$A:$E,4,FALSE))</f>
        <v/>
      </c>
      <c r="AC208" s="76" t="str">
        <f>IF(B208="","",VLOOKUP(B208&amp;E208&amp;F208,[1]Kredietbeheerders!$A:$E,5,FALSE))</f>
        <v/>
      </c>
    </row>
    <row r="209" spans="1:29" x14ac:dyDescent="0.25">
      <c r="A209" s="6"/>
      <c r="B209" s="63"/>
      <c r="C209" s="68" t="str">
        <f>IF(D209=1,"GEBLOKKEERD NUMMER",IF(ISERROR(VLOOKUP(B209,[1]Grootboeknummer!$A:$B,2,FALSE)),"",VLOOKUP(B209,[1]Grootboeknummer!$A:$B,2,FALSE)))</f>
        <v/>
      </c>
      <c r="D209" s="68" t="str">
        <f>IF(ISERROR(VLOOKUP(B209,[1]Grootboeknummer!$A:$B,2,FALSE)),"",VLOOKUP(B209,[1]Grootboeknummer!$A:$F,6,FALSE))</f>
        <v/>
      </c>
      <c r="E209" s="63"/>
      <c r="F209" s="80"/>
      <c r="G209" s="68" t="str">
        <f>IF(H209=1,"GEBLOKKEERD NUMMER",IF(E209="","",VLOOKUP(E209&amp;F209,[1]Kostensoort!$A:$F,4,FALSE)))</f>
        <v/>
      </c>
      <c r="H209" s="68" t="str">
        <f>IF(E209="","",VLOOKUP(E209&amp;F209,[1]Kostensoort!$A:$G,7,FALSE))</f>
        <v/>
      </c>
      <c r="I209" s="72" t="str">
        <f>IF(B209="","",IF(VLOOKUP(B209&amp;E209&amp;F209,[1]Kredietbeheerders!$A:$B,2,FALSE)=10,"J","N"))</f>
        <v/>
      </c>
      <c r="J209" s="63"/>
      <c r="K209" s="73"/>
      <c r="L209" s="61"/>
      <c r="M209" s="61"/>
      <c r="N209" s="61"/>
      <c r="O209" s="61"/>
      <c r="P209" s="61"/>
      <c r="Q209" s="64"/>
      <c r="R209" s="64"/>
      <c r="S209" s="64"/>
      <c r="T209" s="64"/>
      <c r="U209" s="64"/>
      <c r="V209" s="63"/>
      <c r="W209" s="68" t="str">
        <f>IF(ISERROR(VLOOKUP(V209,[1]Taken!$A:$B,2,FALSE)),"",VLOOKUP(V209,[1]Taken!$A:$B,2,FALSE))</f>
        <v/>
      </c>
      <c r="X209" s="63"/>
      <c r="Y209" s="68" t="str">
        <f>IF(ISERROR(VLOOKUP(B209,[1]Grootboeknummer!$A:$V,22,FALSE)),"",VLOOKUP(B209,[1]Grootboeknummer!$A:$V,22,FALSE))</f>
        <v/>
      </c>
      <c r="Z209" s="68" t="str">
        <f>IF(ISERROR(VLOOKUP(B209,[1]Grootboeknummer!$A:$W,23,FALSE)),"",VLOOKUP(B209,[1]Grootboeknummer!$A:$W,23,FALSE))</f>
        <v/>
      </c>
      <c r="AA209" s="68" t="str">
        <f>IF(ISERROR(VLOOKUP(B209,[1]Programma!$A:$C,3,FALSE)),"",VLOOKUP(B209,[1]Programma!$A:$C,3,FALSE))</f>
        <v/>
      </c>
      <c r="AB209" s="45" t="str">
        <f>IF(B209="","",VLOOKUP(B209&amp;E209&amp;F209,[1]Kredietbeheerders!$A:$E,4,FALSE))</f>
        <v/>
      </c>
      <c r="AC209" s="76" t="str">
        <f>IF(B209="","",VLOOKUP(B209&amp;E209&amp;F209,[1]Kredietbeheerders!$A:$E,5,FALSE))</f>
        <v/>
      </c>
    </row>
    <row r="210" spans="1:29" x14ac:dyDescent="0.25">
      <c r="A210" s="6"/>
      <c r="B210" s="63"/>
      <c r="C210" s="68" t="str">
        <f>IF(D210=1,"GEBLOKKEERD NUMMER",IF(ISERROR(VLOOKUP(B210,[1]Grootboeknummer!$A:$B,2,FALSE)),"",VLOOKUP(B210,[1]Grootboeknummer!$A:$B,2,FALSE)))</f>
        <v/>
      </c>
      <c r="D210" s="68" t="str">
        <f>IF(ISERROR(VLOOKUP(B210,[1]Grootboeknummer!$A:$B,2,FALSE)),"",VLOOKUP(B210,[1]Grootboeknummer!$A:$F,6,FALSE))</f>
        <v/>
      </c>
      <c r="E210" s="63"/>
      <c r="F210" s="80"/>
      <c r="G210" s="68" t="str">
        <f>IF(H210=1,"GEBLOKKEERD NUMMER",IF(E210="","",VLOOKUP(E210&amp;F210,[1]Kostensoort!$A:$F,4,FALSE)))</f>
        <v/>
      </c>
      <c r="H210" s="68" t="str">
        <f>IF(E210="","",VLOOKUP(E210&amp;F210,[1]Kostensoort!$A:$G,7,FALSE))</f>
        <v/>
      </c>
      <c r="I210" s="72" t="str">
        <f>IF(B210="","",IF(VLOOKUP(B210&amp;E210&amp;F210,[1]Kredietbeheerders!$A:$B,2,FALSE)=10,"J","N"))</f>
        <v/>
      </c>
      <c r="J210" s="63"/>
      <c r="K210" s="73"/>
      <c r="L210" s="61"/>
      <c r="M210" s="61"/>
      <c r="N210" s="61"/>
      <c r="O210" s="61"/>
      <c r="P210" s="61"/>
      <c r="Q210" s="64"/>
      <c r="R210" s="64"/>
      <c r="S210" s="64"/>
      <c r="T210" s="64"/>
      <c r="U210" s="64"/>
      <c r="V210" s="63"/>
      <c r="W210" s="68" t="str">
        <f>IF(ISERROR(VLOOKUP(V210,[1]Taken!$A:$B,2,FALSE)),"",VLOOKUP(V210,[1]Taken!$A:$B,2,FALSE))</f>
        <v/>
      </c>
      <c r="X210" s="63"/>
      <c r="Y210" s="68" t="str">
        <f>IF(ISERROR(VLOOKUP(B210,[1]Grootboeknummer!$A:$V,22,FALSE)),"",VLOOKUP(B210,[1]Grootboeknummer!$A:$V,22,FALSE))</f>
        <v/>
      </c>
      <c r="Z210" s="68" t="str">
        <f>IF(ISERROR(VLOOKUP(B210,[1]Grootboeknummer!$A:$W,23,FALSE)),"",VLOOKUP(B210,[1]Grootboeknummer!$A:$W,23,FALSE))</f>
        <v/>
      </c>
      <c r="AA210" s="68" t="str">
        <f>IF(ISERROR(VLOOKUP(B210,[1]Programma!$A:$C,3,FALSE)),"",VLOOKUP(B210,[1]Programma!$A:$C,3,FALSE))</f>
        <v/>
      </c>
      <c r="AB210" s="45" t="str">
        <f>IF(B210="","",VLOOKUP(B210&amp;E210&amp;F210,[1]Kredietbeheerders!$A:$E,4,FALSE))</f>
        <v/>
      </c>
      <c r="AC210" s="76" t="str">
        <f>IF(B210="","",VLOOKUP(B210&amp;E210&amp;F210,[1]Kredietbeheerders!$A:$E,5,FALSE))</f>
        <v/>
      </c>
    </row>
    <row r="211" spans="1:29" x14ac:dyDescent="0.25">
      <c r="A211" s="6"/>
      <c r="B211" s="63"/>
      <c r="C211" s="68" t="str">
        <f>IF(D211=1,"GEBLOKKEERD NUMMER",IF(ISERROR(VLOOKUP(B211,[1]Grootboeknummer!$A:$B,2,FALSE)),"",VLOOKUP(B211,[1]Grootboeknummer!$A:$B,2,FALSE)))</f>
        <v/>
      </c>
      <c r="D211" s="68" t="str">
        <f>IF(ISERROR(VLOOKUP(B211,[1]Grootboeknummer!$A:$B,2,FALSE)),"",VLOOKUP(B211,[1]Grootboeknummer!$A:$F,6,FALSE))</f>
        <v/>
      </c>
      <c r="E211" s="63"/>
      <c r="F211" s="80"/>
      <c r="G211" s="68" t="str">
        <f>IF(H211=1,"GEBLOKKEERD NUMMER",IF(E211="","",VLOOKUP(E211&amp;F211,[1]Kostensoort!$A:$F,4,FALSE)))</f>
        <v/>
      </c>
      <c r="H211" s="68" t="str">
        <f>IF(E211="","",VLOOKUP(E211&amp;F211,[1]Kostensoort!$A:$G,7,FALSE))</f>
        <v/>
      </c>
      <c r="I211" s="72" t="str">
        <f>IF(B211="","",IF(VLOOKUP(B211&amp;E211&amp;F211,[1]Kredietbeheerders!$A:$B,2,FALSE)=10,"J","N"))</f>
        <v/>
      </c>
      <c r="J211" s="63"/>
      <c r="K211" s="73"/>
      <c r="L211" s="61"/>
      <c r="M211" s="61"/>
      <c r="N211" s="61"/>
      <c r="O211" s="61"/>
      <c r="P211" s="61"/>
      <c r="Q211" s="64"/>
      <c r="R211" s="64"/>
      <c r="S211" s="64"/>
      <c r="T211" s="64"/>
      <c r="U211" s="64"/>
      <c r="V211" s="63"/>
      <c r="W211" s="68" t="str">
        <f>IF(ISERROR(VLOOKUP(V211,[1]Taken!$A:$B,2,FALSE)),"",VLOOKUP(V211,[1]Taken!$A:$B,2,FALSE))</f>
        <v/>
      </c>
      <c r="X211" s="63"/>
      <c r="Y211" s="68" t="str">
        <f>IF(ISERROR(VLOOKUP(B211,[1]Grootboeknummer!$A:$V,22,FALSE)),"",VLOOKUP(B211,[1]Grootboeknummer!$A:$V,22,FALSE))</f>
        <v/>
      </c>
      <c r="Z211" s="68" t="str">
        <f>IF(ISERROR(VLOOKUP(B211,[1]Grootboeknummer!$A:$W,23,FALSE)),"",VLOOKUP(B211,[1]Grootboeknummer!$A:$W,23,FALSE))</f>
        <v/>
      </c>
      <c r="AA211" s="68" t="str">
        <f>IF(ISERROR(VLOOKUP(B211,[1]Programma!$A:$C,3,FALSE)),"",VLOOKUP(B211,[1]Programma!$A:$C,3,FALSE))</f>
        <v/>
      </c>
      <c r="AB211" s="45" t="str">
        <f>IF(B211="","",VLOOKUP(B211&amp;E211&amp;F211,[1]Kredietbeheerders!$A:$E,4,FALSE))</f>
        <v/>
      </c>
      <c r="AC211" s="76" t="str">
        <f>IF(B211="","",VLOOKUP(B211&amp;E211&amp;F211,[1]Kredietbeheerders!$A:$E,5,FALSE))</f>
        <v/>
      </c>
    </row>
    <row r="212" spans="1:29" x14ac:dyDescent="0.25">
      <c r="A212" s="6"/>
      <c r="B212" s="63"/>
      <c r="C212" s="68" t="str">
        <f>IF(D212=1,"GEBLOKKEERD NUMMER",IF(ISERROR(VLOOKUP(B212,[1]Grootboeknummer!$A:$B,2,FALSE)),"",VLOOKUP(B212,[1]Grootboeknummer!$A:$B,2,FALSE)))</f>
        <v/>
      </c>
      <c r="D212" s="68" t="str">
        <f>IF(ISERROR(VLOOKUP(B212,[1]Grootboeknummer!$A:$B,2,FALSE)),"",VLOOKUP(B212,[1]Grootboeknummer!$A:$F,6,FALSE))</f>
        <v/>
      </c>
      <c r="E212" s="63"/>
      <c r="F212" s="80"/>
      <c r="G212" s="68" t="str">
        <f>IF(H212=1,"GEBLOKKEERD NUMMER",IF(E212="","",VLOOKUP(E212&amp;F212,[1]Kostensoort!$A:$F,4,FALSE)))</f>
        <v/>
      </c>
      <c r="H212" s="68" t="str">
        <f>IF(E212="","",VLOOKUP(E212&amp;F212,[1]Kostensoort!$A:$G,7,FALSE))</f>
        <v/>
      </c>
      <c r="I212" s="72" t="str">
        <f>IF(B212="","",IF(VLOOKUP(B212&amp;E212&amp;F212,[1]Kredietbeheerders!$A:$B,2,FALSE)=10,"J","N"))</f>
        <v/>
      </c>
      <c r="J212" s="63"/>
      <c r="K212" s="73"/>
      <c r="L212" s="61"/>
      <c r="M212" s="61"/>
      <c r="N212" s="61"/>
      <c r="O212" s="61"/>
      <c r="P212" s="61"/>
      <c r="Q212" s="64"/>
      <c r="R212" s="64"/>
      <c r="S212" s="64"/>
      <c r="T212" s="64"/>
      <c r="U212" s="64"/>
      <c r="V212" s="63"/>
      <c r="W212" s="68" t="str">
        <f>IF(ISERROR(VLOOKUP(V212,[1]Taken!$A:$B,2,FALSE)),"",VLOOKUP(V212,[1]Taken!$A:$B,2,FALSE))</f>
        <v/>
      </c>
      <c r="X212" s="63"/>
      <c r="Y212" s="68" t="str">
        <f>IF(ISERROR(VLOOKUP(B212,[1]Grootboeknummer!$A:$V,22,FALSE)),"",VLOOKUP(B212,[1]Grootboeknummer!$A:$V,22,FALSE))</f>
        <v/>
      </c>
      <c r="Z212" s="68" t="str">
        <f>IF(ISERROR(VLOOKUP(B212,[1]Grootboeknummer!$A:$W,23,FALSE)),"",VLOOKUP(B212,[1]Grootboeknummer!$A:$W,23,FALSE))</f>
        <v/>
      </c>
      <c r="AA212" s="68" t="str">
        <f>IF(ISERROR(VLOOKUP(B212,[1]Programma!$A:$C,3,FALSE)),"",VLOOKUP(B212,[1]Programma!$A:$C,3,FALSE))</f>
        <v/>
      </c>
      <c r="AB212" s="45" t="str">
        <f>IF(B212="","",VLOOKUP(B212&amp;E212&amp;F212,[1]Kredietbeheerders!$A:$E,4,FALSE))</f>
        <v/>
      </c>
      <c r="AC212" s="76" t="str">
        <f>IF(B212="","",VLOOKUP(B212&amp;E212&amp;F212,[1]Kredietbeheerders!$A:$E,5,FALSE))</f>
        <v/>
      </c>
    </row>
    <row r="213" spans="1:29" x14ac:dyDescent="0.25">
      <c r="A213" s="6"/>
      <c r="B213" s="63"/>
      <c r="C213" s="68" t="str">
        <f>IF(D213=1,"GEBLOKKEERD NUMMER",IF(ISERROR(VLOOKUP(B213,[1]Grootboeknummer!$A:$B,2,FALSE)),"",VLOOKUP(B213,[1]Grootboeknummer!$A:$B,2,FALSE)))</f>
        <v/>
      </c>
      <c r="D213" s="68" t="str">
        <f>IF(ISERROR(VLOOKUP(B213,[1]Grootboeknummer!$A:$B,2,FALSE)),"",VLOOKUP(B213,[1]Grootboeknummer!$A:$F,6,FALSE))</f>
        <v/>
      </c>
      <c r="E213" s="63"/>
      <c r="F213" s="80"/>
      <c r="G213" s="68" t="str">
        <f>IF(H213=1,"GEBLOKKEERD NUMMER",IF(E213="","",VLOOKUP(E213&amp;F213,[1]Kostensoort!$A:$F,4,FALSE)))</f>
        <v/>
      </c>
      <c r="H213" s="68" t="str">
        <f>IF(E213="","",VLOOKUP(E213&amp;F213,[1]Kostensoort!$A:$G,7,FALSE))</f>
        <v/>
      </c>
      <c r="I213" s="72" t="str">
        <f>IF(B213="","",IF(VLOOKUP(B213&amp;E213&amp;F213,[1]Kredietbeheerders!$A:$B,2,FALSE)=10,"J","N"))</f>
        <v/>
      </c>
      <c r="J213" s="63"/>
      <c r="K213" s="73"/>
      <c r="L213" s="61"/>
      <c r="M213" s="61"/>
      <c r="N213" s="61"/>
      <c r="O213" s="61"/>
      <c r="P213" s="61"/>
      <c r="Q213" s="64"/>
      <c r="R213" s="64"/>
      <c r="S213" s="64"/>
      <c r="T213" s="64"/>
      <c r="U213" s="64"/>
      <c r="V213" s="63"/>
      <c r="W213" s="68" t="str">
        <f>IF(ISERROR(VLOOKUP(V213,[1]Taken!$A:$B,2,FALSE)),"",VLOOKUP(V213,[1]Taken!$A:$B,2,FALSE))</f>
        <v/>
      </c>
      <c r="X213" s="63"/>
      <c r="Y213" s="68" t="str">
        <f>IF(ISERROR(VLOOKUP(B213,[1]Grootboeknummer!$A:$V,22,FALSE)),"",VLOOKUP(B213,[1]Grootboeknummer!$A:$V,22,FALSE))</f>
        <v/>
      </c>
      <c r="Z213" s="68" t="str">
        <f>IF(ISERROR(VLOOKUP(B213,[1]Grootboeknummer!$A:$W,23,FALSE)),"",VLOOKUP(B213,[1]Grootboeknummer!$A:$W,23,FALSE))</f>
        <v/>
      </c>
      <c r="AA213" s="68" t="str">
        <f>IF(ISERROR(VLOOKUP(B213,[1]Programma!$A:$C,3,FALSE)),"",VLOOKUP(B213,[1]Programma!$A:$C,3,FALSE))</f>
        <v/>
      </c>
      <c r="AB213" s="45" t="str">
        <f>IF(B213="","",VLOOKUP(B213&amp;E213&amp;F213,[1]Kredietbeheerders!$A:$E,4,FALSE))</f>
        <v/>
      </c>
      <c r="AC213" s="76" t="str">
        <f>IF(B213="","",VLOOKUP(B213&amp;E213&amp;F213,[1]Kredietbeheerders!$A:$E,5,FALSE))</f>
        <v/>
      </c>
    </row>
    <row r="214" spans="1:29" x14ac:dyDescent="0.25">
      <c r="A214" s="6"/>
      <c r="B214" s="63"/>
      <c r="C214" s="68" t="str">
        <f>IF(D214=1,"GEBLOKKEERD NUMMER",IF(ISERROR(VLOOKUP(B214,[1]Grootboeknummer!$A:$B,2,FALSE)),"",VLOOKUP(B214,[1]Grootboeknummer!$A:$B,2,FALSE)))</f>
        <v/>
      </c>
      <c r="D214" s="68" t="str">
        <f>IF(ISERROR(VLOOKUP(B214,[1]Grootboeknummer!$A:$B,2,FALSE)),"",VLOOKUP(B214,[1]Grootboeknummer!$A:$F,6,FALSE))</f>
        <v/>
      </c>
      <c r="E214" s="63"/>
      <c r="F214" s="80"/>
      <c r="G214" s="68" t="str">
        <f>IF(H214=1,"GEBLOKKEERD NUMMER",IF(E214="","",VLOOKUP(E214&amp;F214,[1]Kostensoort!$A:$F,4,FALSE)))</f>
        <v/>
      </c>
      <c r="H214" s="68" t="str">
        <f>IF(E214="","",VLOOKUP(E214&amp;F214,[1]Kostensoort!$A:$G,7,FALSE))</f>
        <v/>
      </c>
      <c r="I214" s="72" t="str">
        <f>IF(B214="","",IF(VLOOKUP(B214&amp;E214&amp;F214,[1]Kredietbeheerders!$A:$B,2,FALSE)=10,"J","N"))</f>
        <v/>
      </c>
      <c r="J214" s="63"/>
      <c r="K214" s="73"/>
      <c r="L214" s="61"/>
      <c r="M214" s="61"/>
      <c r="N214" s="61"/>
      <c r="O214" s="61"/>
      <c r="P214" s="61"/>
      <c r="Q214" s="64"/>
      <c r="R214" s="64"/>
      <c r="S214" s="64"/>
      <c r="T214" s="64"/>
      <c r="U214" s="64"/>
      <c r="V214" s="63"/>
      <c r="W214" s="68" t="str">
        <f>IF(ISERROR(VLOOKUP(V214,[1]Taken!$A:$B,2,FALSE)),"",VLOOKUP(V214,[1]Taken!$A:$B,2,FALSE))</f>
        <v/>
      </c>
      <c r="X214" s="63"/>
      <c r="Y214" s="68" t="str">
        <f>IF(ISERROR(VLOOKUP(B214,[1]Grootboeknummer!$A:$V,22,FALSE)),"",VLOOKUP(B214,[1]Grootboeknummer!$A:$V,22,FALSE))</f>
        <v/>
      </c>
      <c r="Z214" s="68" t="str">
        <f>IF(ISERROR(VLOOKUP(B214,[1]Grootboeknummer!$A:$W,23,FALSE)),"",VLOOKUP(B214,[1]Grootboeknummer!$A:$W,23,FALSE))</f>
        <v/>
      </c>
      <c r="AA214" s="68" t="str">
        <f>IF(ISERROR(VLOOKUP(B214,[1]Programma!$A:$C,3,FALSE)),"",VLOOKUP(B214,[1]Programma!$A:$C,3,FALSE))</f>
        <v/>
      </c>
      <c r="AB214" s="45" t="str">
        <f>IF(B214="","",VLOOKUP(B214&amp;E214&amp;F214,[1]Kredietbeheerders!$A:$E,4,FALSE))</f>
        <v/>
      </c>
      <c r="AC214" s="76" t="str">
        <f>IF(B214="","",VLOOKUP(B214&amp;E214&amp;F214,[1]Kredietbeheerders!$A:$E,5,FALSE))</f>
        <v/>
      </c>
    </row>
  </sheetData>
  <mergeCells count="3">
    <mergeCell ref="Q11:U11"/>
    <mergeCell ref="L11:P11"/>
    <mergeCell ref="L2:U10"/>
  </mergeCells>
  <phoneticPr fontId="6" type="noConversion"/>
  <conditionalFormatting sqref="L12:M12">
    <cfRule type="expression" dxfId="6" priority="12">
      <formula>SUM(#REF!)&gt;0</formula>
    </cfRule>
  </conditionalFormatting>
  <conditionalFormatting sqref="M12:N12">
    <cfRule type="expression" dxfId="5" priority="13">
      <formula>SUM(#REF!)&gt;0</formula>
    </cfRule>
  </conditionalFormatting>
  <conditionalFormatting sqref="N12:U12">
    <cfRule type="expression" dxfId="4" priority="14">
      <formula>SUM(#REF!)&gt;0</formula>
    </cfRule>
  </conditionalFormatting>
  <dataValidations count="5">
    <dataValidation type="list" allowBlank="1" showInputMessage="1" showErrorMessage="1" error="Incidenteel of Structureel van aard? Aangeven met I of S" sqref="K13:K14" xr:uid="{1E605519-9792-4F4A-B667-AE5B607BFA3D}">
      <formula1>"I,S,i,s"</formula1>
    </dataValidation>
    <dataValidation type="list" allowBlank="1" showDropDown="1" showInputMessage="1" showErrorMessage="1" error="Alleen I of U toegestaan" sqref="F13:F214" xr:uid="{052E352D-AF1D-4FEB-91B7-D9456B858AC3}">
      <formula1>"I,U,i,u"</formula1>
    </dataValidation>
    <dataValidation allowBlank="1" showInputMessage="1" showErrorMessage="1" error="Code I is niet juist of ontbreekt, of indicatie structureel ontbreekt." sqref="W13:X214" xr:uid="{F3D9B988-717A-4E95-A68C-1D47D2752635}"/>
    <dataValidation type="custom" allowBlank="1" showInputMessage="1" showErrorMessage="1" error="Geen raming van baten bij U" sqref="Q13:U214" xr:uid="{16515E18-D368-4238-B6E2-15A3CF80CE18}">
      <formula1>$F13&lt;&gt;"U"</formula1>
    </dataValidation>
    <dataValidation type="custom" allowBlank="1" showInputMessage="1" showErrorMessage="1" error="Geen raming van lasten bij I" sqref="L13:P214" xr:uid="{940D4F3B-A5AE-4F1C-8FEE-06E3D56CFF5C}">
      <formula1>$F13&lt;&gt;"I"</formula1>
    </dataValidation>
  </dataValidations>
  <pageMargins left="0.39370078740157483" right="0.19685039370078741" top="0.39370078740157483" bottom="0.39370078740157483" header="0.51181102362204722" footer="0.19685039370078741"/>
  <pageSetup paperSize="9" scale="51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0DE5D01-E39E-441A-969E-A1B94917C4AE}">
          <x14:formula1>
            <xm:f>dropdown!$F$2:$F$5</xm:f>
          </x14:formula1>
          <xm:sqref>C3:D3</xm:sqref>
        </x14:dataValidation>
        <x14:dataValidation type="list" allowBlank="1" showInputMessage="1" showErrorMessage="1" xr:uid="{986BE30D-D266-4F6B-B6E9-21EEDB47AEDD}">
          <x14:formula1>
            <xm:f>dropdown!$E$3:$E$4</xm:f>
          </x14:formula1>
          <xm:sqref>K15:K214</xm:sqref>
        </x14:dataValidation>
        <x14:dataValidation type="list" allowBlank="1" showInputMessage="1" showErrorMessage="1" error="Code I is niet juist of ontbreekt, of indicatie structureel ontbreekt." xr:uid="{C69718C5-4AE4-4E84-B8ED-CCCBD9D72025}">
          <x14:formula1>
            <xm:f>dropdown!$B$3:$B$31</xm:f>
          </x14:formula1>
          <xm:sqref>V13:V214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46F2-F734-429F-8DB9-6D8A87CEAF19}">
  <dimension ref="A1:R199"/>
  <sheetViews>
    <sheetView workbookViewId="0">
      <selection activeCell="M3" sqref="M3"/>
    </sheetView>
  </sheetViews>
  <sheetFormatPr defaultColWidth="11" defaultRowHeight="12.5" x14ac:dyDescent="0.25"/>
  <cols>
    <col min="1" max="1" width="13" customWidth="1"/>
    <col min="2" max="2" width="11" customWidth="1"/>
    <col min="3" max="3" width="12.453125" customWidth="1"/>
    <col min="4" max="4" width="15.81640625" customWidth="1"/>
    <col min="5" max="5" width="14.1796875" customWidth="1"/>
    <col min="6" max="6" width="16.26953125" customWidth="1"/>
    <col min="7" max="11" width="11" customWidth="1"/>
    <col min="12" max="12" width="17.26953125" bestFit="1" customWidth="1"/>
    <col min="13" max="13" width="14.453125" bestFit="1" customWidth="1"/>
    <col min="14" max="18" width="11" customWidth="1"/>
  </cols>
  <sheetData>
    <row r="1" spans="1:18" s="11" customFormat="1" ht="27" customHeight="1" x14ac:dyDescent="0.3">
      <c r="A1" s="42" t="s">
        <v>44</v>
      </c>
      <c r="B1" s="42" t="str">
        <f>[2]Format!B1</f>
        <v>Grootboek rekening</v>
      </c>
      <c r="C1" s="42" t="s">
        <v>3</v>
      </c>
      <c r="D1" s="42" t="s">
        <v>45</v>
      </c>
      <c r="E1" s="42" t="str">
        <f>[2]Format!E1</f>
        <v>Ink.-Uitg (I - U)</v>
      </c>
      <c r="F1" s="42" t="str">
        <f>[2]Format!G1</f>
        <v>Bedrag Begrotingsjaar</v>
      </c>
      <c r="G1" s="42" t="str">
        <f>[2]Format!I1</f>
        <v>Bedrag          jaar +1</v>
      </c>
      <c r="H1" s="42" t="str">
        <f>[2]Format!K1</f>
        <v>Bedrag         jaar +2</v>
      </c>
      <c r="I1" s="42" t="str">
        <f>[2]Format!M1</f>
        <v>Bedrag          jaar +3</v>
      </c>
      <c r="J1" s="42" t="str">
        <f>[2]Format!O1</f>
        <v>Bedrag         jaar +4</v>
      </c>
      <c r="K1"/>
      <c r="L1" s="46"/>
      <c r="M1" s="47">
        <v>2025</v>
      </c>
      <c r="N1" s="47">
        <v>2026</v>
      </c>
      <c r="O1" s="47">
        <v>2027</v>
      </c>
      <c r="P1" s="47">
        <v>2028</v>
      </c>
      <c r="Q1" s="48">
        <v>2029</v>
      </c>
      <c r="R1"/>
    </row>
    <row r="2" spans="1:18" s="11" customFormat="1" x14ac:dyDescent="0.25">
      <c r="A2" s="45">
        <f>IF(LEFT('Speed-entry'!B2,1)="6",6,IF(LEFT('Speed-entry'!B2,1)="5",5,IF(LEFT('Speed-entry'!B2,1)="9",7,IF(LEFT('Speed-entry'!B2,1)="2",7,IF(LEFT('Speed-entry'!B2,1)="7",7,"")))))</f>
        <v>6</v>
      </c>
      <c r="B2" s="26">
        <f>'Speed-entry'!B2</f>
        <v>62101</v>
      </c>
      <c r="C2" s="26" t="str">
        <f>'Speed-entry'!D2</f>
        <v>72221</v>
      </c>
      <c r="D2" s="26" t="str">
        <f t="shared" ref="D2" si="0">LEFT(C2,2)</f>
        <v>72</v>
      </c>
      <c r="E2" s="26" t="str">
        <f>'Speed-entry'!E2</f>
        <v>U</v>
      </c>
      <c r="F2" s="43">
        <f>IF(E2="I",-'Speed-entry'!G2,'Speed-entry'!G2)</f>
        <v>-442622</v>
      </c>
      <c r="G2" s="43">
        <f>IF(E2="I",-'Speed-entry'!I2,'Speed-entry'!I2)</f>
        <v>-442622</v>
      </c>
      <c r="H2" s="43">
        <f>IF(E2="I",-'Speed-entry'!K2,'Speed-entry'!K2)</f>
        <v>-442622</v>
      </c>
      <c r="I2" s="43">
        <f>IF(E2="I",-'Speed-entry'!M2,'Speed-entry'!M2)</f>
        <v>-442622</v>
      </c>
      <c r="J2" s="43">
        <f>IF(E2="I",-'Speed-entry'!O2,'Speed-entry'!O2)</f>
        <v>-442622</v>
      </c>
      <c r="K2"/>
      <c r="L2" s="49" t="s">
        <v>49</v>
      </c>
      <c r="M2" s="44">
        <f>SUMIF($E:$E,"U",F:F)</f>
        <v>4103440</v>
      </c>
      <c r="N2" s="44">
        <f>SUMIF($E:$E,"U",G:G)</f>
        <v>-550000</v>
      </c>
      <c r="O2" s="44">
        <f>SUMIF($E:$E,"U",H:H)</f>
        <v>-550000</v>
      </c>
      <c r="P2" s="44">
        <f>SUMIF($E:$E,"U",I:I)</f>
        <v>-550000</v>
      </c>
      <c r="Q2" s="50">
        <f>SUMIF($E:$E,"U",J:J)</f>
        <v>-550000</v>
      </c>
      <c r="R2"/>
    </row>
    <row r="3" spans="1:18" s="11" customFormat="1" x14ac:dyDescent="0.25">
      <c r="A3" s="45">
        <f>IF(LEFT('Speed-entry'!B3,1)="6",6,IF(LEFT('Speed-entry'!B3,1)="5",5,IF(LEFT('Speed-entry'!B3,1)="9",7,IF(LEFT('Speed-entry'!B3,1)="2",7,IF(LEFT('Speed-entry'!B3,1)="7",7,"")))))</f>
        <v>7</v>
      </c>
      <c r="B3" s="26">
        <f>'Speed-entry'!B3</f>
        <v>99221</v>
      </c>
      <c r="C3" s="26" t="str">
        <f>'Speed-entry'!D3</f>
        <v>72221</v>
      </c>
      <c r="D3" s="26" t="str">
        <f t="shared" ref="D3:D33" si="1">LEFT(C3,2)</f>
        <v>72</v>
      </c>
      <c r="E3" s="26" t="str">
        <f>'Speed-entry'!E3</f>
        <v>I</v>
      </c>
      <c r="F3" s="43">
        <f>IF(E3="I",-'Speed-entry'!G3,'Speed-entry'!G3)</f>
        <v>442622</v>
      </c>
      <c r="G3" s="43">
        <f>IF(E3="I",-'Speed-entry'!I3,'Speed-entry'!I3)</f>
        <v>442622</v>
      </c>
      <c r="H3" s="43">
        <f>IF(E3="I",-'Speed-entry'!K3,'Speed-entry'!K3)</f>
        <v>442622</v>
      </c>
      <c r="I3" s="43">
        <f>IF(E3="I",-'Speed-entry'!M3,'Speed-entry'!M3)</f>
        <v>442622</v>
      </c>
      <c r="J3" s="43">
        <f>IF(E3="I",-'Speed-entry'!O3,'Speed-entry'!O3)</f>
        <v>442622</v>
      </c>
      <c r="K3"/>
      <c r="L3" s="49" t="s">
        <v>55</v>
      </c>
      <c r="M3" s="44">
        <f>SUMIF($E:$E,"I",F:F)</f>
        <v>-4103440</v>
      </c>
      <c r="N3" s="44">
        <f>SUMIF($E:$E,"I",G:G)</f>
        <v>550000</v>
      </c>
      <c r="O3" s="44">
        <f>SUMIF($E:$E,"I",H:H)</f>
        <v>550000</v>
      </c>
      <c r="P3" s="44">
        <f>SUMIF($E:$E,"I",I:I)</f>
        <v>550000</v>
      </c>
      <c r="Q3" s="50">
        <f>SUMIF($E:$E,"I",J:J)</f>
        <v>550000</v>
      </c>
      <c r="R3"/>
    </row>
    <row r="4" spans="1:18" s="11" customFormat="1" x14ac:dyDescent="0.25">
      <c r="A4" s="45">
        <f>IF(LEFT('Speed-entry'!B4,1)="6",6,IF(LEFT('Speed-entry'!B4,1)="5",5,IF(LEFT('Speed-entry'!B4,1)="9",7,IF(LEFT('Speed-entry'!B4,1)="2",7,IF(LEFT('Speed-entry'!B4,1)="7",7,"")))))</f>
        <v>6</v>
      </c>
      <c r="B4" s="26">
        <f>'Speed-entry'!B4</f>
        <v>62101</v>
      </c>
      <c r="C4" s="26" t="str">
        <f>'Speed-entry'!D4</f>
        <v>72222</v>
      </c>
      <c r="D4" s="26" t="str">
        <f t="shared" si="1"/>
        <v>72</v>
      </c>
      <c r="E4" s="26" t="str">
        <f>'Speed-entry'!E4</f>
        <v>U</v>
      </c>
      <c r="F4" s="43">
        <f>IF(E4="I",-'Speed-entry'!G4,'Speed-entry'!G4)</f>
        <v>-57561</v>
      </c>
      <c r="G4" s="43">
        <f>IF(E4="I",-'Speed-entry'!I4,'Speed-entry'!I4)</f>
        <v>-57561</v>
      </c>
      <c r="H4" s="43">
        <f>IF(E4="I",-'Speed-entry'!K4,'Speed-entry'!K4)</f>
        <v>-57561</v>
      </c>
      <c r="I4" s="43">
        <f>IF(E4="I",-'Speed-entry'!M4,'Speed-entry'!M4)</f>
        <v>-57561</v>
      </c>
      <c r="J4" s="43">
        <f>IF(E4="I",-'Speed-entry'!O4,'Speed-entry'!O4)</f>
        <v>-57561</v>
      </c>
      <c r="K4"/>
      <c r="L4" s="49"/>
      <c r="M4" s="17">
        <f>M2+M3</f>
        <v>0</v>
      </c>
      <c r="N4" s="17">
        <f t="shared" ref="N4:Q4" si="2">N2+N3</f>
        <v>0</v>
      </c>
      <c r="O4" s="17">
        <f t="shared" si="2"/>
        <v>0</v>
      </c>
      <c r="P4" s="17">
        <f t="shared" si="2"/>
        <v>0</v>
      </c>
      <c r="Q4" s="51">
        <f t="shared" si="2"/>
        <v>0</v>
      </c>
      <c r="R4"/>
    </row>
    <row r="5" spans="1:18" s="11" customFormat="1" x14ac:dyDescent="0.25">
      <c r="A5" s="45">
        <f>IF(LEFT('Speed-entry'!B5,1)="6",6,IF(LEFT('Speed-entry'!B5,1)="5",5,IF(LEFT('Speed-entry'!B5,1)="9",7,IF(LEFT('Speed-entry'!B5,1)="2",7,IF(LEFT('Speed-entry'!B5,1)="7",7,"")))))</f>
        <v>7</v>
      </c>
      <c r="B5" s="26">
        <f>'Speed-entry'!B5</f>
        <v>99222</v>
      </c>
      <c r="C5" s="26" t="str">
        <f>'Speed-entry'!D5</f>
        <v>72222</v>
      </c>
      <c r="D5" s="26" t="str">
        <f t="shared" si="1"/>
        <v>72</v>
      </c>
      <c r="E5" s="26" t="str">
        <f>'Speed-entry'!E5</f>
        <v>I</v>
      </c>
      <c r="F5" s="43">
        <f>IF(E5="I",-'Speed-entry'!G5,'Speed-entry'!G5)</f>
        <v>57561</v>
      </c>
      <c r="G5" s="43">
        <f>IF(E5="I",-'Speed-entry'!I5,'Speed-entry'!I5)</f>
        <v>57561</v>
      </c>
      <c r="H5" s="43">
        <f>IF(E5="I",-'Speed-entry'!K5,'Speed-entry'!K5)</f>
        <v>57561</v>
      </c>
      <c r="I5" s="43">
        <f>IF(E5="I",-'Speed-entry'!M5,'Speed-entry'!M5)</f>
        <v>57561</v>
      </c>
      <c r="J5" s="43">
        <f>IF(E5="I",-'Speed-entry'!O5,'Speed-entry'!O5)</f>
        <v>57561</v>
      </c>
      <c r="K5"/>
      <c r="L5" s="49" t="s">
        <v>49</v>
      </c>
      <c r="M5" s="44">
        <f>SUMIF('Begr.wijz.'!$F:$F,"U",'Begr.wijz.'!L:L)</f>
        <v>4103440</v>
      </c>
      <c r="N5" s="44">
        <f>SUMIF('Begr.wijz.'!$F:$F,"U",'Begr.wijz.'!M:M)</f>
        <v>-550000</v>
      </c>
      <c r="O5" s="44">
        <f>SUMIF('Begr.wijz.'!$F:$F,"U",'Begr.wijz.'!N:N)</f>
        <v>-550000</v>
      </c>
      <c r="P5" s="44">
        <f>SUMIF('Begr.wijz.'!$F:$F,"U",'Begr.wijz.'!O:O)</f>
        <v>-550000</v>
      </c>
      <c r="Q5" s="50">
        <f>SUMIF('Begr.wijz.'!$F:$F,"U",'Begr.wijz.'!P:P)</f>
        <v>-550000</v>
      </c>
      <c r="R5"/>
    </row>
    <row r="6" spans="1:18" s="11" customFormat="1" x14ac:dyDescent="0.25">
      <c r="A6" s="45">
        <f>IF(LEFT('Speed-entry'!B6,1)="6",6,IF(LEFT('Speed-entry'!B6,1)="5",5,IF(LEFT('Speed-entry'!B6,1)="9",7,IF(LEFT('Speed-entry'!B6,1)="2",7,IF(LEFT('Speed-entry'!B6,1)="7",7,"")))))</f>
        <v>6</v>
      </c>
      <c r="B6" s="26">
        <f>'Speed-entry'!B6</f>
        <v>65701</v>
      </c>
      <c r="C6" s="26" t="str">
        <f>'Speed-entry'!D6</f>
        <v>72223</v>
      </c>
      <c r="D6" s="26" t="str">
        <f t="shared" si="1"/>
        <v>72</v>
      </c>
      <c r="E6" s="26" t="str">
        <f>'Speed-entry'!E6</f>
        <v>U</v>
      </c>
      <c r="F6" s="43">
        <f>IF(E6="I",-'Speed-entry'!G6,'Speed-entry'!G6)</f>
        <v>-84105</v>
      </c>
      <c r="G6" s="43">
        <f>IF(E6="I",-'Speed-entry'!I6,'Speed-entry'!I6)</f>
        <v>-84105</v>
      </c>
      <c r="H6" s="43">
        <f>IF(E6="I",-'Speed-entry'!K6,'Speed-entry'!K6)</f>
        <v>-84105</v>
      </c>
      <c r="I6" s="43">
        <f>IF(E6="I",-'Speed-entry'!M6,'Speed-entry'!M6)</f>
        <v>-84105</v>
      </c>
      <c r="J6" s="43">
        <f>IF(E6="I",-'Speed-entry'!O6,'Speed-entry'!O6)</f>
        <v>-84105</v>
      </c>
      <c r="K6"/>
      <c r="L6" s="49" t="s">
        <v>56</v>
      </c>
      <c r="M6" s="44">
        <f>-SUMIF('Begr.wijz.'!$F:$F,"I",'Begr.wijz.'!Q:Q)</f>
        <v>-4103440</v>
      </c>
      <c r="N6" s="44">
        <f>-SUMIF('Begr.wijz.'!$F:$F,"I",'Begr.wijz.'!R:R)</f>
        <v>550000</v>
      </c>
      <c r="O6" s="44">
        <f>-SUMIF('Begr.wijz.'!$F:$F,"I",'Begr.wijz.'!S:S)</f>
        <v>550000</v>
      </c>
      <c r="P6" s="44">
        <f>-SUMIF('Begr.wijz.'!$F:$F,"I",'Begr.wijz.'!T:T)</f>
        <v>550000</v>
      </c>
      <c r="Q6" s="50">
        <f>-SUMIF('Begr.wijz.'!$F:$F,"I",'Begr.wijz.'!U:U)</f>
        <v>550000</v>
      </c>
      <c r="R6"/>
    </row>
    <row r="7" spans="1:18" s="11" customFormat="1" x14ac:dyDescent="0.25">
      <c r="A7" s="45">
        <f>IF(LEFT('Speed-entry'!B7,1)="6",6,IF(LEFT('Speed-entry'!B7,1)="5",5,IF(LEFT('Speed-entry'!B7,1)="9",7,IF(LEFT('Speed-entry'!B7,1)="2",7,IF(LEFT('Speed-entry'!B7,1)="7",7,"")))))</f>
        <v>7</v>
      </c>
      <c r="B7" s="26">
        <f>'Speed-entry'!B7</f>
        <v>99223</v>
      </c>
      <c r="C7" s="26" t="str">
        <f>'Speed-entry'!D7</f>
        <v>72223</v>
      </c>
      <c r="D7" s="26" t="str">
        <f t="shared" si="1"/>
        <v>72</v>
      </c>
      <c r="E7" s="26" t="str">
        <f>'Speed-entry'!E7</f>
        <v>I</v>
      </c>
      <c r="F7" s="43">
        <f>IF(E7="I",-'Speed-entry'!G7,'Speed-entry'!G7)</f>
        <v>84105</v>
      </c>
      <c r="G7" s="43">
        <f>IF(E7="I",-'Speed-entry'!I7,'Speed-entry'!I7)</f>
        <v>84105</v>
      </c>
      <c r="H7" s="43">
        <f>IF(E7="I",-'Speed-entry'!K7,'Speed-entry'!K7)</f>
        <v>84105</v>
      </c>
      <c r="I7" s="43">
        <f>IF(E7="I",-'Speed-entry'!M7,'Speed-entry'!M7)</f>
        <v>84105</v>
      </c>
      <c r="J7" s="43">
        <f>IF(E7="I",-'Speed-entry'!O7,'Speed-entry'!O7)</f>
        <v>84105</v>
      </c>
      <c r="K7"/>
      <c r="L7" s="49"/>
      <c r="M7" s="17">
        <f>M5+M6</f>
        <v>0</v>
      </c>
      <c r="N7" s="17">
        <f t="shared" ref="N7:Q7" si="3">N5+N6</f>
        <v>0</v>
      </c>
      <c r="O7" s="17">
        <f t="shared" si="3"/>
        <v>0</v>
      </c>
      <c r="P7" s="17">
        <f t="shared" si="3"/>
        <v>0</v>
      </c>
      <c r="Q7" s="51">
        <f t="shared" si="3"/>
        <v>0</v>
      </c>
      <c r="R7"/>
    </row>
    <row r="8" spans="1:18" s="11" customFormat="1" x14ac:dyDescent="0.25">
      <c r="A8" s="45">
        <f>IF(LEFT('Speed-entry'!B8,1)="6",6,IF(LEFT('Speed-entry'!B8,1)="5",5,IF(LEFT('Speed-entry'!B8,1)="9",7,IF(LEFT('Speed-entry'!B8,1)="2",7,IF(LEFT('Speed-entry'!B8,1)="7",7,"")))))</f>
        <v>6</v>
      </c>
      <c r="B8" s="26">
        <f>'Speed-entry'!B8</f>
        <v>60401</v>
      </c>
      <c r="C8" s="26" t="str">
        <f>'Speed-entry'!D8</f>
        <v>72224</v>
      </c>
      <c r="D8" s="26" t="str">
        <f t="shared" si="1"/>
        <v>72</v>
      </c>
      <c r="E8" s="26" t="str">
        <f>'Speed-entry'!E8</f>
        <v>U</v>
      </c>
      <c r="F8" s="43">
        <f>IF(E8="I",-'Speed-entry'!G8,'Speed-entry'!G8)</f>
        <v>168950</v>
      </c>
      <c r="G8" s="43">
        <f>IF(E8="I",-'Speed-entry'!I8,'Speed-entry'!I8)</f>
        <v>168950</v>
      </c>
      <c r="H8" s="43">
        <f>IF(E8="I",-'Speed-entry'!K8,'Speed-entry'!K8)</f>
        <v>168950</v>
      </c>
      <c r="I8" s="43">
        <f>IF(E8="I",-'Speed-entry'!M8,'Speed-entry'!M8)</f>
        <v>168950</v>
      </c>
      <c r="J8" s="43">
        <f>IF(E8="I",-'Speed-entry'!O8,'Speed-entry'!O8)</f>
        <v>168950</v>
      </c>
      <c r="K8"/>
      <c r="L8" s="49"/>
      <c r="M8" s="17"/>
      <c r="N8" s="17"/>
      <c r="O8" s="17"/>
      <c r="P8" s="17"/>
      <c r="Q8" s="51"/>
      <c r="R8"/>
    </row>
    <row r="9" spans="1:18" s="11" customFormat="1" x14ac:dyDescent="0.25">
      <c r="A9" s="45">
        <f>IF(LEFT('Speed-entry'!B9,1)="6",6,IF(LEFT('Speed-entry'!B9,1)="5",5,IF(LEFT('Speed-entry'!B9,1)="9",7,IF(LEFT('Speed-entry'!B9,1)="2",7,IF(LEFT('Speed-entry'!B9,1)="7",7,"")))))</f>
        <v>7</v>
      </c>
      <c r="B9" s="26">
        <f>'Speed-entry'!B9</f>
        <v>99224</v>
      </c>
      <c r="C9" s="26" t="str">
        <f>'Speed-entry'!D9</f>
        <v>72224</v>
      </c>
      <c r="D9" s="26" t="str">
        <f t="shared" si="1"/>
        <v>72</v>
      </c>
      <c r="E9" s="26" t="str">
        <f>'Speed-entry'!E9</f>
        <v>I</v>
      </c>
      <c r="F9" s="43">
        <f>IF(E9="I",-'Speed-entry'!G9,'Speed-entry'!G9)</f>
        <v>-168950</v>
      </c>
      <c r="G9" s="43">
        <f>IF(E9="I",-'Speed-entry'!I9,'Speed-entry'!I9)</f>
        <v>-168950</v>
      </c>
      <c r="H9" s="43">
        <f>IF(E9="I",-'Speed-entry'!K9,'Speed-entry'!K9)</f>
        <v>-168950</v>
      </c>
      <c r="I9" s="43">
        <f>IF(E9="I",-'Speed-entry'!M9,'Speed-entry'!M9)</f>
        <v>-168950</v>
      </c>
      <c r="J9" s="43">
        <f>IF(E9="I",-'Speed-entry'!O9,'Speed-entry'!O9)</f>
        <v>-168950</v>
      </c>
      <c r="K9"/>
      <c r="L9" s="52" t="s">
        <v>78</v>
      </c>
      <c r="M9" s="17">
        <f>SUMIF($A:$A,5,F:F)</f>
        <v>0</v>
      </c>
      <c r="N9" s="17">
        <f>SUMIF($A:$A,5,G:G)</f>
        <v>0</v>
      </c>
      <c r="O9" s="17">
        <f>SUMIF($A:$A,5,H:H)</f>
        <v>0</v>
      </c>
      <c r="P9" s="17">
        <f>SUMIF($A:$A,5,I:I)</f>
        <v>0</v>
      </c>
      <c r="Q9" s="51">
        <f>SUMIF($A:$A,5,J:J)</f>
        <v>0</v>
      </c>
      <c r="R9"/>
    </row>
    <row r="10" spans="1:18" s="11" customFormat="1" x14ac:dyDescent="0.25">
      <c r="A10" s="45">
        <f>IF(LEFT('Speed-entry'!B10,1)="6",6,IF(LEFT('Speed-entry'!B10,1)="5",5,IF(LEFT('Speed-entry'!B10,1)="9",7,IF(LEFT('Speed-entry'!B10,1)="2",7,IF(LEFT('Speed-entry'!B10,1)="7",7,"")))))</f>
        <v>6</v>
      </c>
      <c r="B10" s="26">
        <f>'Speed-entry'!B10</f>
        <v>65201</v>
      </c>
      <c r="C10" s="26" t="str">
        <f>'Speed-entry'!D10</f>
        <v>72224</v>
      </c>
      <c r="D10" s="26" t="str">
        <f t="shared" si="1"/>
        <v>72</v>
      </c>
      <c r="E10" s="26" t="str">
        <f>'Speed-entry'!E10</f>
        <v>U</v>
      </c>
      <c r="F10" s="43">
        <f>IF(E10="I",-'Speed-entry'!G10,'Speed-entry'!G10)</f>
        <v>0</v>
      </c>
      <c r="G10" s="43">
        <f>IF(E10="I",-'Speed-entry'!I10,'Speed-entry'!I10)</f>
        <v>0</v>
      </c>
      <c r="H10" s="43">
        <f>IF(E10="I",-'Speed-entry'!K10,'Speed-entry'!K10)</f>
        <v>0</v>
      </c>
      <c r="I10" s="43">
        <f>IF(E10="I",-'Speed-entry'!M10,'Speed-entry'!M10)</f>
        <v>0</v>
      </c>
      <c r="J10" s="43">
        <f>IF(E10="I",-'Speed-entry'!O10,'Speed-entry'!O10)</f>
        <v>0</v>
      </c>
      <c r="K10"/>
      <c r="L10" s="52" t="s">
        <v>46</v>
      </c>
      <c r="M10" s="17">
        <f>SUMIF($A:$A,6,F:F)</f>
        <v>0</v>
      </c>
      <c r="N10" s="17">
        <f>SUMIF($A:$A,6,G:G)</f>
        <v>0</v>
      </c>
      <c r="O10" s="17">
        <f>SUMIF($A:$A,6,H:H)</f>
        <v>0</v>
      </c>
      <c r="P10" s="17">
        <f>SUMIF($A:$A,6,I:I)</f>
        <v>0</v>
      </c>
      <c r="Q10" s="51">
        <f>SUMIF($A:$A,6,J:J)</f>
        <v>0</v>
      </c>
      <c r="R10"/>
    </row>
    <row r="11" spans="1:18" s="11" customFormat="1" x14ac:dyDescent="0.25">
      <c r="A11" s="45">
        <f>IF(LEFT('Speed-entry'!B11,1)="6",6,IF(LEFT('Speed-entry'!B11,1)="5",5,IF(LEFT('Speed-entry'!B11,1)="9",7,IF(LEFT('Speed-entry'!B11,1)="2",7,IF(LEFT('Speed-entry'!B11,1)="7",7,"")))))</f>
        <v>7</v>
      </c>
      <c r="B11" s="26">
        <f>'Speed-entry'!B11</f>
        <v>99224</v>
      </c>
      <c r="C11" s="26" t="str">
        <f>'Speed-entry'!D11</f>
        <v>72224</v>
      </c>
      <c r="D11" s="26" t="str">
        <f t="shared" si="1"/>
        <v>72</v>
      </c>
      <c r="E11" s="26" t="str">
        <f>'Speed-entry'!E11</f>
        <v>I</v>
      </c>
      <c r="F11" s="43">
        <f>IF(E11="I",-'Speed-entry'!G11,'Speed-entry'!G11)</f>
        <v>0</v>
      </c>
      <c r="G11" s="43">
        <f>IF(E11="I",-'Speed-entry'!I11,'Speed-entry'!I11)</f>
        <v>0</v>
      </c>
      <c r="H11" s="43">
        <f>IF(E11="I",-'Speed-entry'!K11,'Speed-entry'!K11)</f>
        <v>0</v>
      </c>
      <c r="I11" s="43">
        <f>IF(E11="I",-'Speed-entry'!M11,'Speed-entry'!M11)</f>
        <v>0</v>
      </c>
      <c r="J11" s="43">
        <f>IF(E11="I",-'Speed-entry'!O11,'Speed-entry'!O11)</f>
        <v>0</v>
      </c>
      <c r="K11"/>
      <c r="L11" s="52" t="s">
        <v>47</v>
      </c>
      <c r="M11" s="17">
        <f>SUMIF($A:$A,7,F:F)</f>
        <v>0</v>
      </c>
      <c r="N11" s="17">
        <f>SUMIF($A:$A,7,G:G)</f>
        <v>0</v>
      </c>
      <c r="O11" s="17">
        <f>SUMIF($A:$A,7,H:H)</f>
        <v>0</v>
      </c>
      <c r="P11" s="17">
        <f>SUMIF($A:$A,7,I:I)</f>
        <v>0</v>
      </c>
      <c r="Q11" s="51">
        <f>SUMIF($A:$A,7,J:J)</f>
        <v>0</v>
      </c>
      <c r="R11"/>
    </row>
    <row r="12" spans="1:18" s="11" customFormat="1" x14ac:dyDescent="0.25">
      <c r="A12" s="45">
        <f>IF(LEFT('Speed-entry'!B12,1)="6",6,IF(LEFT('Speed-entry'!B12,1)="5",5,IF(LEFT('Speed-entry'!B12,1)="9",7,IF(LEFT('Speed-entry'!B12,1)="2",7,IF(LEFT('Speed-entry'!B12,1)="7",7,"")))))</f>
        <v>6</v>
      </c>
      <c r="B12" s="26">
        <f>'Speed-entry'!B12</f>
        <v>65201</v>
      </c>
      <c r="C12" s="26" t="str">
        <f>'Speed-entry'!D12</f>
        <v>72225</v>
      </c>
      <c r="D12" s="26" t="str">
        <f t="shared" si="1"/>
        <v>72</v>
      </c>
      <c r="E12" s="26" t="str">
        <f>'Speed-entry'!E12</f>
        <v>U</v>
      </c>
      <c r="F12" s="43">
        <f>IF(E12="I",-'Speed-entry'!G12,'Speed-entry'!G12)</f>
        <v>-26662</v>
      </c>
      <c r="G12" s="43">
        <f>IF(E12="I",-'Speed-entry'!I12,'Speed-entry'!I12)</f>
        <v>-26662</v>
      </c>
      <c r="H12" s="43">
        <f>IF(E12="I",-'Speed-entry'!K12,'Speed-entry'!K12)</f>
        <v>-26662</v>
      </c>
      <c r="I12" s="43">
        <f>IF(E12="I",-'Speed-entry'!M12,'Speed-entry'!M12)</f>
        <v>-26662</v>
      </c>
      <c r="J12" s="43">
        <f>IF(E12="I",-'Speed-entry'!O12,'Speed-entry'!O12)</f>
        <v>-26662</v>
      </c>
      <c r="K12"/>
      <c r="L12" s="52" t="s">
        <v>79</v>
      </c>
      <c r="M12" s="17">
        <f>SUMIF($A:$A,8,F:F)</f>
        <v>0</v>
      </c>
      <c r="N12" s="17">
        <f>SUMIF($A:$A,8,G:G)</f>
        <v>0</v>
      </c>
      <c r="O12" s="17">
        <f>SUMIF($A:$A,8,H:H)</f>
        <v>0</v>
      </c>
      <c r="P12" s="17">
        <f>SUMIF($A:$A,8,I:I)</f>
        <v>0</v>
      </c>
      <c r="Q12" s="51">
        <f>SUMIF($A:$A,8,J:J)</f>
        <v>0</v>
      </c>
      <c r="R12"/>
    </row>
    <row r="13" spans="1:18" s="11" customFormat="1" x14ac:dyDescent="0.25">
      <c r="A13" s="45">
        <f>IF(LEFT('Speed-entry'!B13,1)="6",6,IF(LEFT('Speed-entry'!B13,1)="5",5,IF(LEFT('Speed-entry'!B13,1)="9",7,IF(LEFT('Speed-entry'!B13,1)="2",7,IF(LEFT('Speed-entry'!B13,1)="7",7,"")))))</f>
        <v>7</v>
      </c>
      <c r="B13" s="26">
        <f>'Speed-entry'!B13</f>
        <v>99225</v>
      </c>
      <c r="C13" s="26" t="str">
        <f>'Speed-entry'!D13</f>
        <v>72225</v>
      </c>
      <c r="D13" s="26" t="str">
        <f t="shared" si="1"/>
        <v>72</v>
      </c>
      <c r="E13" s="26" t="str">
        <f>'Speed-entry'!E13</f>
        <v>I</v>
      </c>
      <c r="F13" s="43">
        <f>IF(E13="I",-'Speed-entry'!G13,'Speed-entry'!G13)</f>
        <v>26662</v>
      </c>
      <c r="G13" s="43">
        <f>IF(E13="I",-'Speed-entry'!I13,'Speed-entry'!I13)</f>
        <v>26662</v>
      </c>
      <c r="H13" s="43">
        <f>IF(E13="I",-'Speed-entry'!K13,'Speed-entry'!K13)</f>
        <v>26662</v>
      </c>
      <c r="I13" s="43">
        <f>IF(E13="I",-'Speed-entry'!M13,'Speed-entry'!M13)</f>
        <v>26662</v>
      </c>
      <c r="J13" s="43">
        <f>IF(E13="I",-'Speed-entry'!O13,'Speed-entry'!O13)</f>
        <v>26662</v>
      </c>
      <c r="K13"/>
      <c r="L13" s="52" t="s">
        <v>48</v>
      </c>
      <c r="M13" s="17">
        <f>SUMIF($A:$A,9,F:F)</f>
        <v>0</v>
      </c>
      <c r="N13" s="17">
        <f>SUMIF($A:$A,9,G:G)</f>
        <v>0</v>
      </c>
      <c r="O13" s="17">
        <f>SUMIF($A:$A,9,H:H)</f>
        <v>0</v>
      </c>
      <c r="P13" s="17">
        <f>SUMIF($A:$A,9,I:I)</f>
        <v>0</v>
      </c>
      <c r="Q13" s="51">
        <f>SUMIF($A:$A,9,J:J)</f>
        <v>0</v>
      </c>
      <c r="R13"/>
    </row>
    <row r="14" spans="1:18" s="11" customFormat="1" x14ac:dyDescent="0.25">
      <c r="A14" s="45">
        <f>IF(LEFT('Speed-entry'!B14,1)="6",6,IF(LEFT('Speed-entry'!B14,1)="5",5,IF(LEFT('Speed-entry'!B14,1)="9",7,IF(LEFT('Speed-entry'!B14,1)="2",7,IF(LEFT('Speed-entry'!B14,1)="7",7,"")))))</f>
        <v>6</v>
      </c>
      <c r="B14" s="26">
        <f>'Speed-entry'!B14</f>
        <v>65701</v>
      </c>
      <c r="C14" s="26" t="str">
        <f>'Speed-entry'!D14</f>
        <v>72226</v>
      </c>
      <c r="D14" s="26" t="str">
        <f t="shared" si="1"/>
        <v>72</v>
      </c>
      <c r="E14" s="26" t="str">
        <f>'Speed-entry'!E14</f>
        <v>U</v>
      </c>
      <c r="F14" s="43">
        <f>IF(E14="I",-'Speed-entry'!G14,'Speed-entry'!G14)</f>
        <v>10000</v>
      </c>
      <c r="G14" s="43">
        <f>IF(E14="I",-'Speed-entry'!I14,'Speed-entry'!I14)</f>
        <v>10000</v>
      </c>
      <c r="H14" s="43">
        <f>IF(E14="I",-'Speed-entry'!K14,'Speed-entry'!K14)</f>
        <v>10000</v>
      </c>
      <c r="I14" s="43">
        <f>IF(E14="I",-'Speed-entry'!M14,'Speed-entry'!M14)</f>
        <v>10000</v>
      </c>
      <c r="J14" s="43">
        <f>IF(E14="I",-'Speed-entry'!O14,'Speed-entry'!O14)</f>
        <v>10000</v>
      </c>
      <c r="K14"/>
      <c r="L14" s="52"/>
      <c r="M14" s="17"/>
      <c r="N14" s="17"/>
      <c r="O14" s="17"/>
      <c r="P14" s="17"/>
      <c r="Q14" s="51"/>
      <c r="R14"/>
    </row>
    <row r="15" spans="1:18" s="11" customFormat="1" x14ac:dyDescent="0.25">
      <c r="A15" s="45">
        <f>IF(LEFT('Speed-entry'!B15,1)="6",6,IF(LEFT('Speed-entry'!B15,1)="5",5,IF(LEFT('Speed-entry'!B15,1)="9",7,IF(LEFT('Speed-entry'!B15,1)="2",7,IF(LEFT('Speed-entry'!B15,1)="7",7,"")))))</f>
        <v>7</v>
      </c>
      <c r="B15" s="26">
        <f>'Speed-entry'!B15</f>
        <v>99226</v>
      </c>
      <c r="C15" s="26" t="str">
        <f>'Speed-entry'!D15</f>
        <v>72226</v>
      </c>
      <c r="D15" s="26" t="str">
        <f t="shared" si="1"/>
        <v>72</v>
      </c>
      <c r="E15" s="26" t="str">
        <f>'Speed-entry'!E15</f>
        <v>I</v>
      </c>
      <c r="F15" s="43">
        <f>IF(E15="I",-'Speed-entry'!G15,'Speed-entry'!G15)</f>
        <v>-10000</v>
      </c>
      <c r="G15" s="43">
        <f>IF(E15="I",-'Speed-entry'!I15,'Speed-entry'!I15)</f>
        <v>-10000</v>
      </c>
      <c r="H15" s="43">
        <f>IF(E15="I",-'Speed-entry'!K15,'Speed-entry'!K15)</f>
        <v>-10000</v>
      </c>
      <c r="I15" s="43">
        <f>IF(E15="I",-'Speed-entry'!M15,'Speed-entry'!M15)</f>
        <v>-10000</v>
      </c>
      <c r="J15" s="43">
        <f>IF(E15="I",-'Speed-entry'!O15,'Speed-entry'!O15)</f>
        <v>-10000</v>
      </c>
      <c r="K15"/>
      <c r="L15" s="53" t="s">
        <v>50</v>
      </c>
      <c r="M15" s="17">
        <f>SUMIF($D:$D,71,F:F)</f>
        <v>0</v>
      </c>
      <c r="N15" s="17">
        <f>SUMIF($D:$D,71,G:G)</f>
        <v>0</v>
      </c>
      <c r="O15" s="17">
        <f>SUMIF($D:$D,71,H:H)</f>
        <v>0</v>
      </c>
      <c r="P15" s="17">
        <f>SUMIF($D:$D,71,I:I)</f>
        <v>0</v>
      </c>
      <c r="Q15" s="51">
        <f>SUMIF($D:$D,71,J:J)</f>
        <v>0</v>
      </c>
      <c r="R15"/>
    </row>
    <row r="16" spans="1:18" s="11" customFormat="1" x14ac:dyDescent="0.25">
      <c r="A16" s="45">
        <f>IF(LEFT('Speed-entry'!B16,1)="6",6,IF(LEFT('Speed-entry'!B16,1)="5",5,IF(LEFT('Speed-entry'!B16,1)="9",7,IF(LEFT('Speed-entry'!B16,1)="2",7,IF(LEFT('Speed-entry'!B16,1)="7",7,"")))))</f>
        <v>6</v>
      </c>
      <c r="B16" s="26">
        <f>'Speed-entry'!B16</f>
        <v>60199</v>
      </c>
      <c r="C16" s="26" t="str">
        <f>'Speed-entry'!D16</f>
        <v>71101</v>
      </c>
      <c r="D16" s="26" t="str">
        <f t="shared" si="1"/>
        <v>71</v>
      </c>
      <c r="E16" s="26" t="str">
        <f>'Speed-entry'!E16</f>
        <v>U</v>
      </c>
      <c r="F16" s="43">
        <f>IF(E16="I",-'Speed-entry'!G16,'Speed-entry'!G16)</f>
        <v>432000</v>
      </c>
      <c r="G16" s="43">
        <f>IF(E16="I",-'Speed-entry'!I16,'Speed-entry'!I16)</f>
        <v>432000</v>
      </c>
      <c r="H16" s="43">
        <f>IF(E16="I",-'Speed-entry'!K16,'Speed-entry'!K16)</f>
        <v>432000</v>
      </c>
      <c r="I16" s="43">
        <f>IF(E16="I",-'Speed-entry'!M16,'Speed-entry'!M16)</f>
        <v>432000</v>
      </c>
      <c r="J16" s="43">
        <f>IF(E16="I",-'Speed-entry'!O16,'Speed-entry'!O16)</f>
        <v>432000</v>
      </c>
      <c r="K16"/>
      <c r="L16" s="53" t="s">
        <v>51</v>
      </c>
      <c r="M16" s="17">
        <f>SUMIF($D:$D,72,F:F)</f>
        <v>0</v>
      </c>
      <c r="N16" s="17">
        <f>SUMIF($D:$D,72,G:G)</f>
        <v>0</v>
      </c>
      <c r="O16" s="17">
        <f>SUMIF($D:$D,72,H:H)</f>
        <v>0</v>
      </c>
      <c r="P16" s="17">
        <f>SUMIF($D:$D,72,I:I)</f>
        <v>0</v>
      </c>
      <c r="Q16" s="51">
        <f>SUMIF($D:$D,72,J:J)</f>
        <v>0</v>
      </c>
      <c r="R16"/>
    </row>
    <row r="17" spans="1:18" s="11" customFormat="1" x14ac:dyDescent="0.25">
      <c r="A17" s="45">
        <f>IF(LEFT('Speed-entry'!B17,1)="6",6,IF(LEFT('Speed-entry'!B17,1)="5",5,IF(LEFT('Speed-entry'!B17,1)="9",7,IF(LEFT('Speed-entry'!B17,1)="2",7,IF(LEFT('Speed-entry'!B17,1)="7",7,"")))))</f>
        <v>7</v>
      </c>
      <c r="B17" s="26">
        <f>'Speed-entry'!B17</f>
        <v>99101</v>
      </c>
      <c r="C17" s="26" t="str">
        <f>'Speed-entry'!D17</f>
        <v>71101</v>
      </c>
      <c r="D17" s="26" t="str">
        <f t="shared" si="1"/>
        <v>71</v>
      </c>
      <c r="E17" s="26" t="str">
        <f>'Speed-entry'!E17</f>
        <v>I</v>
      </c>
      <c r="F17" s="43">
        <f>IF(E17="I",-'Speed-entry'!G17,'Speed-entry'!G17)</f>
        <v>-432000</v>
      </c>
      <c r="G17" s="43">
        <f>IF(E17="I",-'Speed-entry'!I17,'Speed-entry'!I17)</f>
        <v>-432000</v>
      </c>
      <c r="H17" s="43">
        <f>IF(E17="I",-'Speed-entry'!K17,'Speed-entry'!K17)</f>
        <v>-432000</v>
      </c>
      <c r="I17" s="43">
        <f>IF(E17="I",-'Speed-entry'!M17,'Speed-entry'!M17)</f>
        <v>-432000</v>
      </c>
      <c r="J17" s="43">
        <f>IF(E17="I",-'Speed-entry'!O17,'Speed-entry'!O17)</f>
        <v>-432000</v>
      </c>
      <c r="K17"/>
      <c r="L17" s="53" t="s">
        <v>52</v>
      </c>
      <c r="M17" s="17">
        <f>SUMIF($D:$D,74,F:F)</f>
        <v>0</v>
      </c>
      <c r="N17" s="17">
        <f>SUMIF($D:$D,74,G:G)</f>
        <v>0</v>
      </c>
      <c r="O17" s="17">
        <f>SUMIF($D:$D,74,H:H)</f>
        <v>0</v>
      </c>
      <c r="P17" s="17">
        <f>SUMIF($D:$D,74,I:I)</f>
        <v>0</v>
      </c>
      <c r="Q17" s="51">
        <f>SUMIF($D:$D,74,J:J)</f>
        <v>0</v>
      </c>
      <c r="R17"/>
    </row>
    <row r="18" spans="1:18" s="11" customFormat="1" x14ac:dyDescent="0.25">
      <c r="A18" s="45" t="str">
        <f>IF(LEFT('Speed-entry'!B18,1)="6",6,IF(LEFT('Speed-entry'!B18,1)="5",5,IF(LEFT('Speed-entry'!B18,1)="9",7,IF(LEFT('Speed-entry'!B18,1)="2",7,IF(LEFT('Speed-entry'!B18,1)="7",7,"")))))</f>
        <v/>
      </c>
      <c r="B18" s="26" t="str">
        <f>'Speed-entry'!B18</f>
        <v/>
      </c>
      <c r="C18" s="26" t="str">
        <f>'Speed-entry'!D18</f>
        <v/>
      </c>
      <c r="D18" s="26" t="str">
        <f t="shared" si="1"/>
        <v/>
      </c>
      <c r="E18" s="26" t="str">
        <f>'Speed-entry'!E18</f>
        <v/>
      </c>
      <c r="F18" s="43" t="str">
        <f>IF(E18="I",-'Speed-entry'!G18,'Speed-entry'!G18)</f>
        <v/>
      </c>
      <c r="G18" s="43" t="str">
        <f>IF(E18="I",-'Speed-entry'!I18,'Speed-entry'!I18)</f>
        <v/>
      </c>
      <c r="H18" s="43" t="str">
        <f>IF(E18="I",-'Speed-entry'!K18,'Speed-entry'!K18)</f>
        <v/>
      </c>
      <c r="I18" s="43" t="str">
        <f>IF(E18="I",-'Speed-entry'!M18,'Speed-entry'!M18)</f>
        <v/>
      </c>
      <c r="J18" s="43" t="str">
        <f>IF(E18="I",-'Speed-entry'!O18,'Speed-entry'!O18)</f>
        <v/>
      </c>
      <c r="K18"/>
      <c r="L18" s="53" t="s">
        <v>53</v>
      </c>
      <c r="M18" s="17">
        <f>SUMIF($D:$D,75,F:F)</f>
        <v>0</v>
      </c>
      <c r="N18" s="17">
        <f>SUMIF($D:$D,75,G:G)</f>
        <v>0</v>
      </c>
      <c r="O18" s="17">
        <f>SUMIF($D:$D,75,H:H)</f>
        <v>0</v>
      </c>
      <c r="P18" s="17">
        <f>SUMIF($D:$D,75,I:I)</f>
        <v>0</v>
      </c>
      <c r="Q18" s="51">
        <f>SUMIF($D:$D,75,J:J)</f>
        <v>0</v>
      </c>
      <c r="R18"/>
    </row>
    <row r="19" spans="1:18" s="11" customFormat="1" ht="13" thickBot="1" x14ac:dyDescent="0.3">
      <c r="A19" s="45" t="str">
        <f>IF(LEFT('Speed-entry'!B19,1)="6",6,IF(LEFT('Speed-entry'!B19,1)="5",5,IF(LEFT('Speed-entry'!B19,1)="9",7,IF(LEFT('Speed-entry'!B19,1)="2",7,IF(LEFT('Speed-entry'!B19,1)="7",7,"")))))</f>
        <v/>
      </c>
      <c r="B19" s="26" t="str">
        <f>'Speed-entry'!B19</f>
        <v/>
      </c>
      <c r="C19" s="26" t="str">
        <f>'Speed-entry'!D19</f>
        <v/>
      </c>
      <c r="D19" s="26" t="str">
        <f t="shared" si="1"/>
        <v/>
      </c>
      <c r="E19" s="26" t="str">
        <f>'Speed-entry'!E19</f>
        <v/>
      </c>
      <c r="F19" s="43" t="str">
        <f>IF(E19="I",-'Speed-entry'!G19,'Speed-entry'!G19)</f>
        <v/>
      </c>
      <c r="G19" s="43" t="str">
        <f>IF(E19="I",-'Speed-entry'!I19,'Speed-entry'!I19)</f>
        <v/>
      </c>
      <c r="H19" s="43" t="str">
        <f>IF(E19="I",-'Speed-entry'!K19,'Speed-entry'!K19)</f>
        <v/>
      </c>
      <c r="I19" s="43" t="str">
        <f>IF(E19="I",-'Speed-entry'!M19,'Speed-entry'!M19)</f>
        <v/>
      </c>
      <c r="J19" s="43" t="str">
        <f>IF(E19="I",-'Speed-entry'!O19,'Speed-entry'!O19)</f>
        <v/>
      </c>
      <c r="K19"/>
      <c r="L19" s="54"/>
      <c r="M19" s="55"/>
      <c r="N19" s="55"/>
      <c r="O19" s="55"/>
      <c r="P19" s="55"/>
      <c r="Q19" s="56"/>
      <c r="R19"/>
    </row>
    <row r="20" spans="1:18" s="11" customFormat="1" ht="13" thickBot="1" x14ac:dyDescent="0.3">
      <c r="A20" s="45">
        <f>IF(LEFT('Speed-entry'!B20,1)="6",6,IF(LEFT('Speed-entry'!B20,1)="5",5,IF(LEFT('Speed-entry'!B20,1)="9",7,IF(LEFT('Speed-entry'!B20,1)="2",7,IF(LEFT('Speed-entry'!B20,1)="7",7,"")))))</f>
        <v>6</v>
      </c>
      <c r="B20" s="26">
        <f>'Speed-entry'!B20</f>
        <v>60112</v>
      </c>
      <c r="C20" s="26" t="str">
        <f>'Speed-entry'!D20</f>
        <v>71132</v>
      </c>
      <c r="D20" s="26" t="str">
        <f t="shared" si="1"/>
        <v>71</v>
      </c>
      <c r="E20" s="26" t="str">
        <f>'Speed-entry'!E20</f>
        <v>U</v>
      </c>
      <c r="F20" s="43">
        <f>IF(E20="I",-'Speed-entry'!G20,'Speed-entry'!G20)</f>
        <v>789000</v>
      </c>
      <c r="G20" s="43">
        <f>IF(E20="I",-'Speed-entry'!I20,'Speed-entry'!I20)</f>
        <v>789000</v>
      </c>
      <c r="H20" s="43">
        <f>IF(E20="I",-'Speed-entry'!K20,'Speed-entry'!K20)</f>
        <v>789000</v>
      </c>
      <c r="I20" s="43">
        <f>IF(E20="I",-'Speed-entry'!M20,'Speed-entry'!M20)</f>
        <v>789000</v>
      </c>
      <c r="J20" s="43">
        <f>IF(E20="I",-'Speed-entry'!O20,'Speed-entry'!O20)</f>
        <v>789000</v>
      </c>
      <c r="K20"/>
      <c r="R20"/>
    </row>
    <row r="21" spans="1:18" s="11" customFormat="1" x14ac:dyDescent="0.25">
      <c r="A21" s="45">
        <f>IF(LEFT('Speed-entry'!B21,1)="6",6,IF(LEFT('Speed-entry'!B21,1)="5",5,IF(LEFT('Speed-entry'!B21,1)="9",7,IF(LEFT('Speed-entry'!B21,1)="2",7,IF(LEFT('Speed-entry'!B21,1)="7",7,"")))))</f>
        <v>7</v>
      </c>
      <c r="B21" s="26">
        <f>'Speed-entry'!B21</f>
        <v>99132</v>
      </c>
      <c r="C21" s="26" t="str">
        <f>'Speed-entry'!D21</f>
        <v>71132</v>
      </c>
      <c r="D21" s="26" t="str">
        <f t="shared" si="1"/>
        <v>71</v>
      </c>
      <c r="E21" s="26" t="str">
        <f>'Speed-entry'!E21</f>
        <v>I</v>
      </c>
      <c r="F21" s="43">
        <f>IF(E21="I",-'Speed-entry'!G21,'Speed-entry'!G21)</f>
        <v>-789000</v>
      </c>
      <c r="G21" s="43">
        <f>IF(E21="I",-'Speed-entry'!I21,'Speed-entry'!I21)</f>
        <v>-789000</v>
      </c>
      <c r="H21" s="43">
        <f>IF(E21="I",-'Speed-entry'!K21,'Speed-entry'!K21)</f>
        <v>-789000</v>
      </c>
      <c r="I21" s="43">
        <f>IF(E21="I",-'Speed-entry'!M21,'Speed-entry'!M21)</f>
        <v>-789000</v>
      </c>
      <c r="J21" s="43">
        <f>IF(E21="I",-'Speed-entry'!O21,'Speed-entry'!O21)</f>
        <v>-789000</v>
      </c>
      <c r="K21"/>
      <c r="L21" s="85" t="s">
        <v>133</v>
      </c>
      <c r="M21" s="86"/>
      <c r="N21" s="86"/>
      <c r="O21" s="86"/>
      <c r="P21" s="86"/>
      <c r="Q21" s="87"/>
      <c r="R21"/>
    </row>
    <row r="22" spans="1:18" s="11" customFormat="1" x14ac:dyDescent="0.25">
      <c r="A22" s="45">
        <f>IF(LEFT('Speed-entry'!B22,1)="6",6,IF(LEFT('Speed-entry'!B22,1)="5",5,IF(LEFT('Speed-entry'!B22,1)="9",7,IF(LEFT('Speed-entry'!B22,1)="2",7,IF(LEFT('Speed-entry'!B22,1)="7",7,"")))))</f>
        <v>6</v>
      </c>
      <c r="B22" s="26">
        <f>'Speed-entry'!B22</f>
        <v>60199</v>
      </c>
      <c r="C22" s="26" t="str">
        <f>'Speed-entry'!D22</f>
        <v>71101</v>
      </c>
      <c r="D22" s="26" t="str">
        <f t="shared" si="1"/>
        <v>71</v>
      </c>
      <c r="E22" s="26" t="str">
        <f>'Speed-entry'!E22</f>
        <v>U</v>
      </c>
      <c r="F22" s="43">
        <f>IF(E22="I",-'Speed-entry'!G22,'Speed-entry'!G22)</f>
        <v>-789000</v>
      </c>
      <c r="G22" s="43">
        <f>IF(E22="I",-'Speed-entry'!I22,'Speed-entry'!I22)</f>
        <v>-789000</v>
      </c>
      <c r="H22" s="43">
        <f>IF(E22="I",-'Speed-entry'!K22,'Speed-entry'!K22)</f>
        <v>-789000</v>
      </c>
      <c r="I22" s="43">
        <f>IF(E22="I",-'Speed-entry'!M22,'Speed-entry'!M22)</f>
        <v>-789000</v>
      </c>
      <c r="J22" s="43">
        <f>IF(E22="I",-'Speed-entry'!O22,'Speed-entry'!O22)</f>
        <v>-789000</v>
      </c>
      <c r="K22"/>
      <c r="L22" s="88" t="s">
        <v>89</v>
      </c>
      <c r="M22" s="17">
        <f t="shared" ref="M22:M65" si="4">SUMIF($C:$C,$L22,F:F)</f>
        <v>0</v>
      </c>
      <c r="N22" s="17">
        <f t="shared" ref="N22:N65" si="5">SUMIF($C:$C,$L22,G:G)</f>
        <v>0</v>
      </c>
      <c r="O22" s="17">
        <f t="shared" ref="O22:O65" si="6">SUMIF($C:$C,$L22,H:H)</f>
        <v>0</v>
      </c>
      <c r="P22" s="17">
        <f t="shared" ref="P22:P65" si="7">SUMIF($C:$C,$L22,I:I)</f>
        <v>0</v>
      </c>
      <c r="Q22" s="51">
        <f t="shared" ref="Q22:Q65" si="8">SUMIF($C:$C,$L22,J:J)</f>
        <v>0</v>
      </c>
      <c r="R22"/>
    </row>
    <row r="23" spans="1:18" s="11" customFormat="1" x14ac:dyDescent="0.25">
      <c r="A23" s="45">
        <f>IF(LEFT('Speed-entry'!B23,1)="6",6,IF(LEFT('Speed-entry'!B23,1)="5",5,IF(LEFT('Speed-entry'!B23,1)="9",7,IF(LEFT('Speed-entry'!B23,1)="2",7,IF(LEFT('Speed-entry'!B23,1)="7",7,"")))))</f>
        <v>7</v>
      </c>
      <c r="B23" s="26">
        <f>'Speed-entry'!B23</f>
        <v>99101</v>
      </c>
      <c r="C23" s="26" t="str">
        <f>'Speed-entry'!D23</f>
        <v>71101</v>
      </c>
      <c r="D23" s="26" t="str">
        <f t="shared" si="1"/>
        <v>71</v>
      </c>
      <c r="E23" s="26" t="str">
        <f>'Speed-entry'!E23</f>
        <v>I</v>
      </c>
      <c r="F23" s="43">
        <f>IF(E23="I",-'Speed-entry'!G23,'Speed-entry'!G23)</f>
        <v>789000</v>
      </c>
      <c r="G23" s="43">
        <f>IF(E23="I",-'Speed-entry'!I23,'Speed-entry'!I23)</f>
        <v>789000</v>
      </c>
      <c r="H23" s="43">
        <f>IF(E23="I",-'Speed-entry'!K23,'Speed-entry'!K23)</f>
        <v>789000</v>
      </c>
      <c r="I23" s="43">
        <f>IF(E23="I",-'Speed-entry'!M23,'Speed-entry'!M23)</f>
        <v>789000</v>
      </c>
      <c r="J23" s="43">
        <f>IF(E23="I",-'Speed-entry'!O23,'Speed-entry'!O23)</f>
        <v>789000</v>
      </c>
      <c r="K23"/>
      <c r="L23" s="88" t="s">
        <v>90</v>
      </c>
      <c r="M23" s="17">
        <f t="shared" si="4"/>
        <v>0</v>
      </c>
      <c r="N23" s="17">
        <f t="shared" si="5"/>
        <v>0</v>
      </c>
      <c r="O23" s="17">
        <f t="shared" si="6"/>
        <v>0</v>
      </c>
      <c r="P23" s="17">
        <f t="shared" si="7"/>
        <v>0</v>
      </c>
      <c r="Q23" s="51">
        <f t="shared" si="8"/>
        <v>0</v>
      </c>
      <c r="R23"/>
    </row>
    <row r="24" spans="1:18" s="11" customFormat="1" x14ac:dyDescent="0.25">
      <c r="A24" s="45" t="str">
        <f>IF(LEFT('Speed-entry'!B24,1)="6",6,IF(LEFT('Speed-entry'!B24,1)="5",5,IF(LEFT('Speed-entry'!B24,1)="9",7,IF(LEFT('Speed-entry'!B24,1)="2",7,IF(LEFT('Speed-entry'!B24,1)="7",7,"")))))</f>
        <v/>
      </c>
      <c r="B24" s="26" t="str">
        <f>'Speed-entry'!B24</f>
        <v/>
      </c>
      <c r="C24" s="26" t="str">
        <f>'Speed-entry'!D24</f>
        <v/>
      </c>
      <c r="D24" s="26" t="str">
        <f t="shared" si="1"/>
        <v/>
      </c>
      <c r="E24" s="26" t="str">
        <f>'Speed-entry'!E24</f>
        <v/>
      </c>
      <c r="F24" s="43" t="str">
        <f>IF(E24="I",-'Speed-entry'!G24,'Speed-entry'!G24)</f>
        <v/>
      </c>
      <c r="G24" s="43" t="str">
        <f>IF(E24="I",-'Speed-entry'!I24,'Speed-entry'!I24)</f>
        <v/>
      </c>
      <c r="H24" s="43" t="str">
        <f>IF(E24="I",-'Speed-entry'!K24,'Speed-entry'!K24)</f>
        <v/>
      </c>
      <c r="I24" s="43" t="str">
        <f>IF(E24="I",-'Speed-entry'!M24,'Speed-entry'!M24)</f>
        <v/>
      </c>
      <c r="J24" s="43" t="str">
        <f>IF(E24="I",-'Speed-entry'!O24,'Speed-entry'!O24)</f>
        <v/>
      </c>
      <c r="K24"/>
      <c r="L24" s="88" t="s">
        <v>91</v>
      </c>
      <c r="M24" s="17">
        <f t="shared" si="4"/>
        <v>0</v>
      </c>
      <c r="N24" s="17">
        <f t="shared" si="5"/>
        <v>0</v>
      </c>
      <c r="O24" s="17">
        <f t="shared" si="6"/>
        <v>0</v>
      </c>
      <c r="P24" s="17">
        <f t="shared" si="7"/>
        <v>0</v>
      </c>
      <c r="Q24" s="51">
        <f t="shared" si="8"/>
        <v>0</v>
      </c>
      <c r="R24"/>
    </row>
    <row r="25" spans="1:18" s="11" customFormat="1" x14ac:dyDescent="0.25">
      <c r="A25" s="45" t="str">
        <f>IF(LEFT('Speed-entry'!B25,1)="6",6,IF(LEFT('Speed-entry'!B25,1)="5",5,IF(LEFT('Speed-entry'!B25,1)="9",7,IF(LEFT('Speed-entry'!B25,1)="2",7,IF(LEFT('Speed-entry'!B25,1)="7",7,"")))))</f>
        <v/>
      </c>
      <c r="B25" s="26" t="str">
        <f>'Speed-entry'!B25</f>
        <v/>
      </c>
      <c r="C25" s="26" t="str">
        <f>'Speed-entry'!D25</f>
        <v/>
      </c>
      <c r="D25" s="26" t="str">
        <f t="shared" si="1"/>
        <v/>
      </c>
      <c r="E25" s="26" t="str">
        <f>'Speed-entry'!E25</f>
        <v/>
      </c>
      <c r="F25" s="43" t="str">
        <f>IF(E25="I",-'Speed-entry'!G25,'Speed-entry'!G25)</f>
        <v/>
      </c>
      <c r="G25" s="43" t="str">
        <f>IF(E25="I",-'Speed-entry'!I25,'Speed-entry'!I25)</f>
        <v/>
      </c>
      <c r="H25" s="43" t="str">
        <f>IF(E25="I",-'Speed-entry'!K25,'Speed-entry'!K25)</f>
        <v/>
      </c>
      <c r="I25" s="43" t="str">
        <f>IF(E25="I",-'Speed-entry'!M25,'Speed-entry'!M25)</f>
        <v/>
      </c>
      <c r="J25" s="43" t="str">
        <f>IF(E25="I",-'Speed-entry'!O25,'Speed-entry'!O25)</f>
        <v/>
      </c>
      <c r="K25"/>
      <c r="L25" s="88" t="s">
        <v>92</v>
      </c>
      <c r="M25" s="17">
        <f t="shared" si="4"/>
        <v>0</v>
      </c>
      <c r="N25" s="17">
        <f t="shared" si="5"/>
        <v>0</v>
      </c>
      <c r="O25" s="17">
        <f t="shared" si="6"/>
        <v>0</v>
      </c>
      <c r="P25" s="17">
        <f t="shared" si="7"/>
        <v>0</v>
      </c>
      <c r="Q25" s="51">
        <f t="shared" si="8"/>
        <v>0</v>
      </c>
      <c r="R25"/>
    </row>
    <row r="26" spans="1:18" s="11" customFormat="1" x14ac:dyDescent="0.25">
      <c r="A26" s="45">
        <f>IF(LEFT('Speed-entry'!B26,1)="6",6,IF(LEFT('Speed-entry'!B26,1)="5",5,IF(LEFT('Speed-entry'!B26,1)="9",7,IF(LEFT('Speed-entry'!B26,1)="2",7,IF(LEFT('Speed-entry'!B26,1)="7",7,"")))))</f>
        <v>7</v>
      </c>
      <c r="B26" s="26">
        <f>'Speed-entry'!B26</f>
        <v>99221</v>
      </c>
      <c r="C26" s="26" t="str">
        <f>'Speed-entry'!D26</f>
        <v>72221</v>
      </c>
      <c r="D26" s="26" t="str">
        <f t="shared" si="1"/>
        <v>72</v>
      </c>
      <c r="E26" s="26" t="str">
        <f>'Speed-entry'!E26</f>
        <v>U</v>
      </c>
      <c r="F26" s="43">
        <f>IF(E26="I",-'Speed-entry'!G26,'Speed-entry'!G26)</f>
        <v>407425</v>
      </c>
      <c r="G26" s="43">
        <f>IF(E26="I",-'Speed-entry'!I26,'Speed-entry'!I26)</f>
        <v>0</v>
      </c>
      <c r="H26" s="43">
        <f>IF(E26="I",-'Speed-entry'!K26,'Speed-entry'!K26)</f>
        <v>0</v>
      </c>
      <c r="I26" s="43">
        <f>IF(E26="I",-'Speed-entry'!M26,'Speed-entry'!M26)</f>
        <v>0</v>
      </c>
      <c r="J26" s="43">
        <f>IF(E26="I",-'Speed-entry'!O26,'Speed-entry'!O26)</f>
        <v>0</v>
      </c>
      <c r="K26"/>
      <c r="L26" s="88" t="s">
        <v>93</v>
      </c>
      <c r="M26" s="17">
        <f t="shared" si="4"/>
        <v>0</v>
      </c>
      <c r="N26" s="17">
        <f t="shared" si="5"/>
        <v>0</v>
      </c>
      <c r="O26" s="17">
        <f t="shared" si="6"/>
        <v>0</v>
      </c>
      <c r="P26" s="17">
        <f t="shared" si="7"/>
        <v>0</v>
      </c>
      <c r="Q26" s="51">
        <f t="shared" si="8"/>
        <v>0</v>
      </c>
      <c r="R26"/>
    </row>
    <row r="27" spans="1:18" s="11" customFormat="1" x14ac:dyDescent="0.25">
      <c r="A27" s="45">
        <f>IF(LEFT('Speed-entry'!B27,1)="6",6,IF(LEFT('Speed-entry'!B27,1)="5",5,IF(LEFT('Speed-entry'!B27,1)="9",7,IF(LEFT('Speed-entry'!B27,1)="2",7,IF(LEFT('Speed-entry'!B27,1)="7",7,"")))))</f>
        <v>6</v>
      </c>
      <c r="B27" s="26">
        <f>'Speed-entry'!B27</f>
        <v>62101</v>
      </c>
      <c r="C27" s="26" t="str">
        <f>'Speed-entry'!D27</f>
        <v>72221</v>
      </c>
      <c r="D27" s="26" t="str">
        <f t="shared" si="1"/>
        <v>72</v>
      </c>
      <c r="E27" s="26" t="str">
        <f>'Speed-entry'!E27</f>
        <v>I</v>
      </c>
      <c r="F27" s="43">
        <f>IF(E27="I",-'Speed-entry'!G27,'Speed-entry'!G27)</f>
        <v>-407425</v>
      </c>
      <c r="G27" s="43">
        <f>IF(E27="I",-'Speed-entry'!I27,'Speed-entry'!I27)</f>
        <v>0</v>
      </c>
      <c r="H27" s="43">
        <f>IF(E27="I",-'Speed-entry'!K27,'Speed-entry'!K27)</f>
        <v>0</v>
      </c>
      <c r="I27" s="43">
        <f>IF(E27="I",-'Speed-entry'!M27,'Speed-entry'!M27)</f>
        <v>0</v>
      </c>
      <c r="J27" s="43">
        <f>IF(E27="I",-'Speed-entry'!O27,'Speed-entry'!O27)</f>
        <v>0</v>
      </c>
      <c r="K27"/>
      <c r="L27" s="88" t="s">
        <v>94</v>
      </c>
      <c r="M27" s="17">
        <f t="shared" si="4"/>
        <v>0</v>
      </c>
      <c r="N27" s="17">
        <f t="shared" si="5"/>
        <v>0</v>
      </c>
      <c r="O27" s="17">
        <f t="shared" si="6"/>
        <v>0</v>
      </c>
      <c r="P27" s="17">
        <f t="shared" si="7"/>
        <v>0</v>
      </c>
      <c r="Q27" s="51">
        <f t="shared" si="8"/>
        <v>0</v>
      </c>
      <c r="R27"/>
    </row>
    <row r="28" spans="1:18" s="11" customFormat="1" x14ac:dyDescent="0.25">
      <c r="A28" s="45">
        <f>IF(LEFT('Speed-entry'!B28,1)="6",6,IF(LEFT('Speed-entry'!B28,1)="5",5,IF(LEFT('Speed-entry'!B28,1)="9",7,IF(LEFT('Speed-entry'!B28,1)="2",7,IF(LEFT('Speed-entry'!B28,1)="7",7,"")))))</f>
        <v>7</v>
      </c>
      <c r="B28" s="26">
        <f>'Speed-entry'!B28</f>
        <v>99222</v>
      </c>
      <c r="C28" s="26" t="str">
        <f>'Speed-entry'!D28</f>
        <v>72222</v>
      </c>
      <c r="D28" s="26" t="str">
        <f t="shared" si="1"/>
        <v>72</v>
      </c>
      <c r="E28" s="26" t="str">
        <f>'Speed-entry'!E28</f>
        <v>U</v>
      </c>
      <c r="F28" s="43">
        <f>IF(E28="I",-'Speed-entry'!G28,'Speed-entry'!G28)</f>
        <v>511922</v>
      </c>
      <c r="G28" s="43">
        <f>IF(E28="I",-'Speed-entry'!I28,'Speed-entry'!I28)</f>
        <v>0</v>
      </c>
      <c r="H28" s="43">
        <f>IF(E28="I",-'Speed-entry'!K28,'Speed-entry'!K28)</f>
        <v>0</v>
      </c>
      <c r="I28" s="43">
        <f>IF(E28="I",-'Speed-entry'!M28,'Speed-entry'!M28)</f>
        <v>0</v>
      </c>
      <c r="J28" s="43">
        <f>IF(E28="I",-'Speed-entry'!O28,'Speed-entry'!O28)</f>
        <v>0</v>
      </c>
      <c r="K28"/>
      <c r="L28" s="88" t="s">
        <v>95</v>
      </c>
      <c r="M28" s="17">
        <f t="shared" si="4"/>
        <v>0</v>
      </c>
      <c r="N28" s="17">
        <f t="shared" si="5"/>
        <v>0</v>
      </c>
      <c r="O28" s="17">
        <f t="shared" si="6"/>
        <v>0</v>
      </c>
      <c r="P28" s="17">
        <f t="shared" si="7"/>
        <v>0</v>
      </c>
      <c r="Q28" s="51">
        <f t="shared" si="8"/>
        <v>0</v>
      </c>
      <c r="R28"/>
    </row>
    <row r="29" spans="1:18" s="11" customFormat="1" x14ac:dyDescent="0.25">
      <c r="A29" s="45">
        <f>IF(LEFT('Speed-entry'!B29,1)="6",6,IF(LEFT('Speed-entry'!B29,1)="5",5,IF(LEFT('Speed-entry'!B29,1)="9",7,IF(LEFT('Speed-entry'!B29,1)="2",7,IF(LEFT('Speed-entry'!B29,1)="7",7,"")))))</f>
        <v>6</v>
      </c>
      <c r="B29" s="26">
        <f>'Speed-entry'!B29</f>
        <v>62101</v>
      </c>
      <c r="C29" s="26" t="str">
        <f>'Speed-entry'!D29</f>
        <v>72222</v>
      </c>
      <c r="D29" s="26" t="str">
        <f t="shared" si="1"/>
        <v>72</v>
      </c>
      <c r="E29" s="26" t="str">
        <f>'Speed-entry'!E29</f>
        <v>I</v>
      </c>
      <c r="F29" s="43">
        <f>IF(E29="I",-'Speed-entry'!G29,'Speed-entry'!G29)</f>
        <v>-511922</v>
      </c>
      <c r="G29" s="43">
        <f>IF(E29="I",-'Speed-entry'!I29,'Speed-entry'!I29)</f>
        <v>0</v>
      </c>
      <c r="H29" s="43">
        <f>IF(E29="I",-'Speed-entry'!K29,'Speed-entry'!K29)</f>
        <v>0</v>
      </c>
      <c r="I29" s="43">
        <f>IF(E29="I",-'Speed-entry'!M29,'Speed-entry'!M29)</f>
        <v>0</v>
      </c>
      <c r="J29" s="43">
        <f>IF(E29="I",-'Speed-entry'!O29,'Speed-entry'!O29)</f>
        <v>0</v>
      </c>
      <c r="K29"/>
      <c r="L29" s="88" t="s">
        <v>96</v>
      </c>
      <c r="M29" s="17">
        <f t="shared" si="4"/>
        <v>0</v>
      </c>
      <c r="N29" s="17">
        <f t="shared" si="5"/>
        <v>0</v>
      </c>
      <c r="O29" s="17">
        <f t="shared" si="6"/>
        <v>0</v>
      </c>
      <c r="P29" s="17">
        <f t="shared" si="7"/>
        <v>0</v>
      </c>
      <c r="Q29" s="51">
        <f t="shared" si="8"/>
        <v>0</v>
      </c>
      <c r="R29"/>
    </row>
    <row r="30" spans="1:18" s="11" customFormat="1" x14ac:dyDescent="0.25">
      <c r="A30" s="45">
        <f>IF(LEFT('Speed-entry'!B30,1)="6",6,IF(LEFT('Speed-entry'!B30,1)="5",5,IF(LEFT('Speed-entry'!B30,1)="9",7,IF(LEFT('Speed-entry'!B30,1)="2",7,IF(LEFT('Speed-entry'!B30,1)="7",7,"")))))</f>
        <v>7</v>
      </c>
      <c r="B30" s="26">
        <f>'Speed-entry'!B30</f>
        <v>99223</v>
      </c>
      <c r="C30" s="26" t="str">
        <f>'Speed-entry'!D30</f>
        <v>72223</v>
      </c>
      <c r="D30" s="26" t="str">
        <f t="shared" si="1"/>
        <v>72</v>
      </c>
      <c r="E30" s="26" t="str">
        <f>'Speed-entry'!E30</f>
        <v>I</v>
      </c>
      <c r="F30" s="43">
        <f>IF(E30="I",-'Speed-entry'!G30,'Speed-entry'!G30)</f>
        <v>-31720</v>
      </c>
      <c r="G30" s="43">
        <f>IF(E30="I",-'Speed-entry'!I30,'Speed-entry'!I30)</f>
        <v>0</v>
      </c>
      <c r="H30" s="43">
        <f>IF(E30="I",-'Speed-entry'!K30,'Speed-entry'!K30)</f>
        <v>0</v>
      </c>
      <c r="I30" s="43">
        <f>IF(E30="I",-'Speed-entry'!M30,'Speed-entry'!M30)</f>
        <v>0</v>
      </c>
      <c r="J30" s="43">
        <f>IF(E30="I",-'Speed-entry'!O30,'Speed-entry'!O30)</f>
        <v>0</v>
      </c>
      <c r="K30"/>
      <c r="L30" s="88" t="s">
        <v>97</v>
      </c>
      <c r="M30" s="17">
        <f t="shared" si="4"/>
        <v>0</v>
      </c>
      <c r="N30" s="17">
        <f t="shared" si="5"/>
        <v>0</v>
      </c>
      <c r="O30" s="17">
        <f t="shared" si="6"/>
        <v>0</v>
      </c>
      <c r="P30" s="17">
        <f t="shared" si="7"/>
        <v>0</v>
      </c>
      <c r="Q30" s="51">
        <f t="shared" si="8"/>
        <v>0</v>
      </c>
      <c r="R30"/>
    </row>
    <row r="31" spans="1:18" s="11" customFormat="1" x14ac:dyDescent="0.25">
      <c r="A31" s="45">
        <f>IF(LEFT('Speed-entry'!B31,1)="6",6,IF(LEFT('Speed-entry'!B31,1)="5",5,IF(LEFT('Speed-entry'!B31,1)="9",7,IF(LEFT('Speed-entry'!B31,1)="2",7,IF(LEFT('Speed-entry'!B31,1)="7",7,"")))))</f>
        <v>6</v>
      </c>
      <c r="B31" s="26">
        <f>'Speed-entry'!B31</f>
        <v>65701</v>
      </c>
      <c r="C31" s="26" t="str">
        <f>'Speed-entry'!D31</f>
        <v>72223</v>
      </c>
      <c r="D31" s="26" t="str">
        <f t="shared" si="1"/>
        <v>72</v>
      </c>
      <c r="E31" s="26" t="str">
        <f>'Speed-entry'!E31</f>
        <v>U</v>
      </c>
      <c r="F31" s="43">
        <f>IF(E31="I",-'Speed-entry'!G31,'Speed-entry'!G31)</f>
        <v>31720</v>
      </c>
      <c r="G31" s="43">
        <f>IF(E31="I",-'Speed-entry'!I31,'Speed-entry'!I31)</f>
        <v>0</v>
      </c>
      <c r="H31" s="43">
        <f>IF(E31="I",-'Speed-entry'!K31,'Speed-entry'!K31)</f>
        <v>0</v>
      </c>
      <c r="I31" s="43">
        <f>IF(E31="I",-'Speed-entry'!M31,'Speed-entry'!M31)</f>
        <v>0</v>
      </c>
      <c r="J31" s="43">
        <f>IF(E31="I",-'Speed-entry'!O31,'Speed-entry'!O31)</f>
        <v>0</v>
      </c>
      <c r="K31"/>
      <c r="L31" s="88" t="s">
        <v>98</v>
      </c>
      <c r="M31" s="17">
        <f t="shared" si="4"/>
        <v>0</v>
      </c>
      <c r="N31" s="17">
        <f t="shared" si="5"/>
        <v>0</v>
      </c>
      <c r="O31" s="17">
        <f t="shared" si="6"/>
        <v>0</v>
      </c>
      <c r="P31" s="17">
        <f t="shared" si="7"/>
        <v>0</v>
      </c>
      <c r="Q31" s="51">
        <f t="shared" si="8"/>
        <v>0</v>
      </c>
      <c r="R31"/>
    </row>
    <row r="32" spans="1:18" s="11" customFormat="1" x14ac:dyDescent="0.25">
      <c r="A32" s="45">
        <f>IF(LEFT('Speed-entry'!B32,1)="6",6,IF(LEFT('Speed-entry'!B32,1)="5",5,IF(LEFT('Speed-entry'!B32,1)="9",7,IF(LEFT('Speed-entry'!B32,1)="2",7,IF(LEFT('Speed-entry'!B32,1)="7",7,"")))))</f>
        <v>7</v>
      </c>
      <c r="B32" s="26">
        <f>'Speed-entry'!B32</f>
        <v>99224</v>
      </c>
      <c r="C32" s="26" t="str">
        <f>'Speed-entry'!D32</f>
        <v>72224</v>
      </c>
      <c r="D32" s="26" t="str">
        <f t="shared" si="1"/>
        <v>72</v>
      </c>
      <c r="E32" s="26" t="str">
        <f>'Speed-entry'!E32</f>
        <v>U</v>
      </c>
      <c r="F32" s="43">
        <f>IF(E32="I",-'Speed-entry'!G32,'Speed-entry'!G32)</f>
        <v>1198484</v>
      </c>
      <c r="G32" s="43">
        <f>IF(E32="I",-'Speed-entry'!I32,'Speed-entry'!I32)</f>
        <v>0</v>
      </c>
      <c r="H32" s="43">
        <f>IF(E32="I",-'Speed-entry'!K32,'Speed-entry'!K32)</f>
        <v>0</v>
      </c>
      <c r="I32" s="43">
        <f>IF(E32="I",-'Speed-entry'!M32,'Speed-entry'!M32)</f>
        <v>0</v>
      </c>
      <c r="J32" s="43">
        <f>IF(E32="I",-'Speed-entry'!O32,'Speed-entry'!O32)</f>
        <v>0</v>
      </c>
      <c r="K32"/>
      <c r="L32" s="88" t="s">
        <v>99</v>
      </c>
      <c r="M32" s="17">
        <f t="shared" si="4"/>
        <v>0</v>
      </c>
      <c r="N32" s="17">
        <f t="shared" si="5"/>
        <v>0</v>
      </c>
      <c r="O32" s="17">
        <f t="shared" si="6"/>
        <v>0</v>
      </c>
      <c r="P32" s="17">
        <f t="shared" si="7"/>
        <v>0</v>
      </c>
      <c r="Q32" s="51">
        <f t="shared" si="8"/>
        <v>0</v>
      </c>
      <c r="R32"/>
    </row>
    <row r="33" spans="1:18" s="11" customFormat="1" x14ac:dyDescent="0.25">
      <c r="A33" s="45">
        <f>IF(LEFT('Speed-entry'!B33,1)="6",6,IF(LEFT('Speed-entry'!B33,1)="5",5,IF(LEFT('Speed-entry'!B33,1)="9",7,IF(LEFT('Speed-entry'!B33,1)="2",7,IF(LEFT('Speed-entry'!B33,1)="7",7,"")))))</f>
        <v>6</v>
      </c>
      <c r="B33" s="26">
        <f>'Speed-entry'!B33</f>
        <v>65201</v>
      </c>
      <c r="C33" s="26" t="str">
        <f>'Speed-entry'!D33</f>
        <v>72224</v>
      </c>
      <c r="D33" s="26" t="str">
        <f t="shared" si="1"/>
        <v>72</v>
      </c>
      <c r="E33" s="26" t="str">
        <f>'Speed-entry'!E33</f>
        <v>I</v>
      </c>
      <c r="F33" s="43">
        <f>IF(E33="I",-'Speed-entry'!G33,'Speed-entry'!G33)</f>
        <v>-1198484</v>
      </c>
      <c r="G33" s="43">
        <f>IF(E33="I",-'Speed-entry'!I33,'Speed-entry'!I33)</f>
        <v>0</v>
      </c>
      <c r="H33" s="43">
        <f>IF(E33="I",-'Speed-entry'!K33,'Speed-entry'!K33)</f>
        <v>0</v>
      </c>
      <c r="I33" s="43">
        <f>IF(E33="I",-'Speed-entry'!M33,'Speed-entry'!M33)</f>
        <v>0</v>
      </c>
      <c r="J33" s="43">
        <f>IF(E33="I",-'Speed-entry'!O33,'Speed-entry'!O33)</f>
        <v>0</v>
      </c>
      <c r="K33"/>
      <c r="L33" s="88" t="s">
        <v>100</v>
      </c>
      <c r="M33" s="17">
        <f t="shared" si="4"/>
        <v>0</v>
      </c>
      <c r="N33" s="17">
        <f t="shared" si="5"/>
        <v>0</v>
      </c>
      <c r="O33" s="17">
        <f t="shared" si="6"/>
        <v>0</v>
      </c>
      <c r="P33" s="17">
        <f t="shared" si="7"/>
        <v>0</v>
      </c>
      <c r="Q33" s="51">
        <f t="shared" si="8"/>
        <v>0</v>
      </c>
      <c r="R33"/>
    </row>
    <row r="34" spans="1:18" s="11" customFormat="1" x14ac:dyDescent="0.25">
      <c r="A34" s="45">
        <f>IF(LEFT('Speed-entry'!B34,1)="6",6,IF(LEFT('Speed-entry'!B34,1)="5",5,IF(LEFT('Speed-entry'!B34,1)="9",7,IF(LEFT('Speed-entry'!B34,1)="2",7,IF(LEFT('Speed-entry'!B34,1)="7",7,"")))))</f>
        <v>7</v>
      </c>
      <c r="B34" s="26">
        <f>'Speed-entry'!B34</f>
        <v>99225</v>
      </c>
      <c r="C34" s="26" t="str">
        <f>'Speed-entry'!D34</f>
        <v>72225</v>
      </c>
      <c r="D34" s="26" t="str">
        <f t="shared" ref="D34:D97" si="9">LEFT(C34,2)</f>
        <v>72</v>
      </c>
      <c r="E34" s="26" t="str">
        <f>'Speed-entry'!E34</f>
        <v>U</v>
      </c>
      <c r="F34" s="43">
        <f>IF(E34="I",-'Speed-entry'!G34,'Speed-entry'!G34)</f>
        <v>200696</v>
      </c>
      <c r="G34" s="43">
        <f>IF(E34="I",-'Speed-entry'!I34,'Speed-entry'!I34)</f>
        <v>0</v>
      </c>
      <c r="H34" s="43">
        <f>IF(E34="I",-'Speed-entry'!K34,'Speed-entry'!K34)</f>
        <v>0</v>
      </c>
      <c r="I34" s="43">
        <f>IF(E34="I",-'Speed-entry'!M34,'Speed-entry'!M34)</f>
        <v>0</v>
      </c>
      <c r="J34" s="43">
        <f>IF(E34="I",-'Speed-entry'!O34,'Speed-entry'!O34)</f>
        <v>0</v>
      </c>
      <c r="K34"/>
      <c r="L34" s="88" t="s">
        <v>101</v>
      </c>
      <c r="M34" s="17">
        <f t="shared" si="4"/>
        <v>0</v>
      </c>
      <c r="N34" s="17">
        <f t="shared" si="5"/>
        <v>0</v>
      </c>
      <c r="O34" s="17">
        <f t="shared" si="6"/>
        <v>0</v>
      </c>
      <c r="P34" s="17">
        <f t="shared" si="7"/>
        <v>0</v>
      </c>
      <c r="Q34" s="51">
        <f t="shared" si="8"/>
        <v>0</v>
      </c>
      <c r="R34"/>
    </row>
    <row r="35" spans="1:18" s="11" customFormat="1" x14ac:dyDescent="0.25">
      <c r="A35" s="45">
        <f>IF(LEFT('Speed-entry'!B35,1)="6",6,IF(LEFT('Speed-entry'!B35,1)="5",5,IF(LEFT('Speed-entry'!B35,1)="9",7,IF(LEFT('Speed-entry'!B35,1)="2",7,IF(LEFT('Speed-entry'!B35,1)="7",7,"")))))</f>
        <v>6</v>
      </c>
      <c r="B35" s="26">
        <f>'Speed-entry'!B35</f>
        <v>65201</v>
      </c>
      <c r="C35" s="26" t="str">
        <f>'Speed-entry'!D35</f>
        <v>72225</v>
      </c>
      <c r="D35" s="26" t="str">
        <f t="shared" si="9"/>
        <v>72</v>
      </c>
      <c r="E35" s="26" t="str">
        <f>'Speed-entry'!E35</f>
        <v>I</v>
      </c>
      <c r="F35" s="43">
        <f>IF(E35="I",-'Speed-entry'!G35,'Speed-entry'!G35)</f>
        <v>-200696</v>
      </c>
      <c r="G35" s="43">
        <f>IF(E35="I",-'Speed-entry'!I35,'Speed-entry'!I35)</f>
        <v>0</v>
      </c>
      <c r="H35" s="43">
        <f>IF(E35="I",-'Speed-entry'!K35,'Speed-entry'!K35)</f>
        <v>0</v>
      </c>
      <c r="I35" s="43">
        <f>IF(E35="I",-'Speed-entry'!M35,'Speed-entry'!M35)</f>
        <v>0</v>
      </c>
      <c r="J35" s="43">
        <f>IF(E35="I",-'Speed-entry'!O35,'Speed-entry'!O35)</f>
        <v>0</v>
      </c>
      <c r="K35"/>
      <c r="L35" s="88" t="s">
        <v>102</v>
      </c>
      <c r="M35" s="17">
        <f t="shared" si="4"/>
        <v>0</v>
      </c>
      <c r="N35" s="17">
        <f t="shared" si="5"/>
        <v>0</v>
      </c>
      <c r="O35" s="17">
        <f t="shared" si="6"/>
        <v>0</v>
      </c>
      <c r="P35" s="17">
        <f t="shared" si="7"/>
        <v>0</v>
      </c>
      <c r="Q35" s="51">
        <f t="shared" si="8"/>
        <v>0</v>
      </c>
      <c r="R35"/>
    </row>
    <row r="36" spans="1:18" s="11" customFormat="1" x14ac:dyDescent="0.25">
      <c r="A36" s="45">
        <f>IF(LEFT('Speed-entry'!B36,1)="6",6,IF(LEFT('Speed-entry'!B36,1)="5",5,IF(LEFT('Speed-entry'!B36,1)="9",7,IF(LEFT('Speed-entry'!B36,1)="2",7,IF(LEFT('Speed-entry'!B36,1)="7",7,"")))))</f>
        <v>7</v>
      </c>
      <c r="B36" s="26">
        <f>'Speed-entry'!B36</f>
        <v>99226</v>
      </c>
      <c r="C36" s="26" t="str">
        <f>'Speed-entry'!D36</f>
        <v>72226</v>
      </c>
      <c r="D36" s="26" t="str">
        <f t="shared" si="9"/>
        <v>72</v>
      </c>
      <c r="E36" s="26" t="str">
        <f>'Speed-entry'!E36</f>
        <v>U</v>
      </c>
      <c r="F36" s="43">
        <f>IF(E36="I",-'Speed-entry'!G36,'Speed-entry'!G36)</f>
        <v>8193</v>
      </c>
      <c r="G36" s="43">
        <f>IF(E36="I",-'Speed-entry'!I36,'Speed-entry'!I36)</f>
        <v>0</v>
      </c>
      <c r="H36" s="43">
        <f>IF(E36="I",-'Speed-entry'!K36,'Speed-entry'!K36)</f>
        <v>0</v>
      </c>
      <c r="I36" s="43">
        <f>IF(E36="I",-'Speed-entry'!M36,'Speed-entry'!M36)</f>
        <v>0</v>
      </c>
      <c r="J36" s="43">
        <f>IF(E36="I",-'Speed-entry'!O36,'Speed-entry'!O36)</f>
        <v>0</v>
      </c>
      <c r="K36"/>
      <c r="L36" s="88" t="s">
        <v>103</v>
      </c>
      <c r="M36" s="17">
        <f t="shared" si="4"/>
        <v>0</v>
      </c>
      <c r="N36" s="17">
        <f t="shared" si="5"/>
        <v>0</v>
      </c>
      <c r="O36" s="17">
        <f t="shared" si="6"/>
        <v>0</v>
      </c>
      <c r="P36" s="17">
        <f t="shared" si="7"/>
        <v>0</v>
      </c>
      <c r="Q36" s="51">
        <f t="shared" si="8"/>
        <v>0</v>
      </c>
      <c r="R36"/>
    </row>
    <row r="37" spans="1:18" x14ac:dyDescent="0.25">
      <c r="A37" s="45">
        <f>IF(LEFT('Speed-entry'!B37,1)="6",6,IF(LEFT('Speed-entry'!B37,1)="5",5,IF(LEFT('Speed-entry'!B37,1)="9",7,IF(LEFT('Speed-entry'!B37,1)="2",7,IF(LEFT('Speed-entry'!B37,1)="7",7,"")))))</f>
        <v>6</v>
      </c>
      <c r="B37" s="26">
        <f>'Speed-entry'!B37</f>
        <v>65701</v>
      </c>
      <c r="C37" s="26" t="str">
        <f>'Speed-entry'!D37</f>
        <v>72226</v>
      </c>
      <c r="D37" s="26" t="str">
        <f t="shared" si="9"/>
        <v>72</v>
      </c>
      <c r="E37" s="26" t="str">
        <f>'Speed-entry'!E37</f>
        <v>I</v>
      </c>
      <c r="F37" s="43">
        <f>IF(E37="I",-'Speed-entry'!G37,'Speed-entry'!G37)</f>
        <v>-8193</v>
      </c>
      <c r="G37" s="43">
        <f>IF(E37="I",-'Speed-entry'!I37,'Speed-entry'!I37)</f>
        <v>0</v>
      </c>
      <c r="H37" s="43">
        <f>IF(E37="I",-'Speed-entry'!K37,'Speed-entry'!K37)</f>
        <v>0</v>
      </c>
      <c r="I37" s="43">
        <f>IF(E37="I",-'Speed-entry'!M37,'Speed-entry'!M37)</f>
        <v>0</v>
      </c>
      <c r="J37" s="43">
        <f>IF(E37="I",-'Speed-entry'!O37,'Speed-entry'!O37)</f>
        <v>0</v>
      </c>
      <c r="L37" s="88" t="s">
        <v>104</v>
      </c>
      <c r="M37" s="17">
        <f t="shared" si="4"/>
        <v>0</v>
      </c>
      <c r="N37" s="17">
        <f t="shared" si="5"/>
        <v>0</v>
      </c>
      <c r="O37" s="17">
        <f t="shared" si="6"/>
        <v>0</v>
      </c>
      <c r="P37" s="17">
        <f t="shared" si="7"/>
        <v>0</v>
      </c>
      <c r="Q37" s="51">
        <f t="shared" si="8"/>
        <v>0</v>
      </c>
    </row>
    <row r="38" spans="1:18" x14ac:dyDescent="0.25">
      <c r="A38" s="45">
        <f>IF(LEFT('Speed-entry'!B38,1)="6",6,IF(LEFT('Speed-entry'!B38,1)="5",5,IF(LEFT('Speed-entry'!B38,1)="9",7,IF(LEFT('Speed-entry'!B38,1)="2",7,IF(LEFT('Speed-entry'!B38,1)="7",7,"")))))</f>
        <v>6</v>
      </c>
      <c r="B38" s="26">
        <f>'Speed-entry'!B38</f>
        <v>60112</v>
      </c>
      <c r="C38" s="26" t="str">
        <f>'Speed-entry'!D38</f>
        <v>71132</v>
      </c>
      <c r="D38" s="26" t="str">
        <f t="shared" si="9"/>
        <v>71</v>
      </c>
      <c r="E38" s="26" t="str">
        <f>'Speed-entry'!E38</f>
        <v>U</v>
      </c>
      <c r="F38" s="43">
        <f>IF(E38="I",-'Speed-entry'!G38,'Speed-entry'!G38)</f>
        <v>2295000</v>
      </c>
      <c r="G38" s="43">
        <f>IF(E38="I",-'Speed-entry'!I38,'Speed-entry'!I38)</f>
        <v>0</v>
      </c>
      <c r="H38" s="43">
        <f>IF(E38="I",-'Speed-entry'!K38,'Speed-entry'!K38)</f>
        <v>0</v>
      </c>
      <c r="I38" s="43">
        <f>IF(E38="I",-'Speed-entry'!M38,'Speed-entry'!M38)</f>
        <v>0</v>
      </c>
      <c r="J38" s="43">
        <f>IF(E38="I",-'Speed-entry'!O38,'Speed-entry'!O38)</f>
        <v>0</v>
      </c>
      <c r="L38" s="88" t="s">
        <v>105</v>
      </c>
      <c r="M38" s="17">
        <f t="shared" si="4"/>
        <v>0</v>
      </c>
      <c r="N38" s="17">
        <f t="shared" si="5"/>
        <v>0</v>
      </c>
      <c r="O38" s="17">
        <f t="shared" si="6"/>
        <v>0</v>
      </c>
      <c r="P38" s="17">
        <f t="shared" si="7"/>
        <v>0</v>
      </c>
      <c r="Q38" s="51">
        <f t="shared" si="8"/>
        <v>0</v>
      </c>
    </row>
    <row r="39" spans="1:18" x14ac:dyDescent="0.25">
      <c r="A39" s="45">
        <f>IF(LEFT('Speed-entry'!B39,1)="6",6,IF(LEFT('Speed-entry'!B39,1)="5",5,IF(LEFT('Speed-entry'!B39,1)="9",7,IF(LEFT('Speed-entry'!B39,1)="2",7,IF(LEFT('Speed-entry'!B39,1)="7",7,"")))))</f>
        <v>7</v>
      </c>
      <c r="B39" s="26">
        <f>'Speed-entry'!B39</f>
        <v>99132</v>
      </c>
      <c r="C39" s="26" t="str">
        <f>'Speed-entry'!D39</f>
        <v>71132</v>
      </c>
      <c r="D39" s="26" t="str">
        <f t="shared" si="9"/>
        <v>71</v>
      </c>
      <c r="E39" s="26" t="str">
        <f>'Speed-entry'!E39</f>
        <v>I</v>
      </c>
      <c r="F39" s="43">
        <f>IF(E39="I",-'Speed-entry'!G39,'Speed-entry'!G39)</f>
        <v>-2295000</v>
      </c>
      <c r="G39" s="43">
        <f>IF(E39="I",-'Speed-entry'!I39,'Speed-entry'!I39)</f>
        <v>0</v>
      </c>
      <c r="H39" s="43">
        <f>IF(E39="I",-'Speed-entry'!K39,'Speed-entry'!K39)</f>
        <v>0</v>
      </c>
      <c r="I39" s="43">
        <f>IF(E39="I",-'Speed-entry'!M39,'Speed-entry'!M39)</f>
        <v>0</v>
      </c>
      <c r="J39" s="43">
        <f>IF(E39="I",-'Speed-entry'!O39,'Speed-entry'!O39)</f>
        <v>0</v>
      </c>
      <c r="L39" s="88" t="s">
        <v>106</v>
      </c>
      <c r="M39" s="17">
        <f t="shared" si="4"/>
        <v>0</v>
      </c>
      <c r="N39" s="17">
        <f t="shared" si="5"/>
        <v>0</v>
      </c>
      <c r="O39" s="17">
        <f t="shared" si="6"/>
        <v>0</v>
      </c>
      <c r="P39" s="17">
        <f t="shared" si="7"/>
        <v>0</v>
      </c>
      <c r="Q39" s="51">
        <f t="shared" si="8"/>
        <v>0</v>
      </c>
    </row>
    <row r="40" spans="1:18" x14ac:dyDescent="0.25">
      <c r="A40" s="45" t="str">
        <f>IF(LEFT('Speed-entry'!B40,1)="6",6,IF(LEFT('Speed-entry'!B40,1)="5",5,IF(LEFT('Speed-entry'!B40,1)="9",7,IF(LEFT('Speed-entry'!B40,1)="2",7,IF(LEFT('Speed-entry'!B40,1)="7",7,"")))))</f>
        <v/>
      </c>
      <c r="B40" s="26" t="str">
        <f>'Speed-entry'!B40</f>
        <v/>
      </c>
      <c r="C40" s="26" t="str">
        <f>'Speed-entry'!D40</f>
        <v/>
      </c>
      <c r="D40" s="26" t="str">
        <f t="shared" si="9"/>
        <v/>
      </c>
      <c r="E40" s="26" t="str">
        <f>'Speed-entry'!E40</f>
        <v/>
      </c>
      <c r="F40" s="43" t="str">
        <f>IF(E40="I",-'Speed-entry'!G40,'Speed-entry'!G40)</f>
        <v/>
      </c>
      <c r="G40" s="43" t="str">
        <f>IF(E40="I",-'Speed-entry'!I40,'Speed-entry'!I40)</f>
        <v/>
      </c>
      <c r="H40" s="43" t="str">
        <f>IF(E40="I",-'Speed-entry'!K40,'Speed-entry'!K40)</f>
        <v/>
      </c>
      <c r="I40" s="43" t="str">
        <f>IF(E40="I",-'Speed-entry'!M40,'Speed-entry'!M40)</f>
        <v/>
      </c>
      <c r="J40" s="43" t="str">
        <f>IF(E40="I",-'Speed-entry'!O40,'Speed-entry'!O40)</f>
        <v/>
      </c>
      <c r="L40" s="88" t="s">
        <v>107</v>
      </c>
      <c r="M40" s="17">
        <f t="shared" si="4"/>
        <v>0</v>
      </c>
      <c r="N40" s="17">
        <f t="shared" si="5"/>
        <v>0</v>
      </c>
      <c r="O40" s="17">
        <f t="shared" si="6"/>
        <v>0</v>
      </c>
      <c r="P40" s="17">
        <f t="shared" si="7"/>
        <v>0</v>
      </c>
      <c r="Q40" s="51">
        <f t="shared" si="8"/>
        <v>0</v>
      </c>
    </row>
    <row r="41" spans="1:18" x14ac:dyDescent="0.25">
      <c r="A41" s="45" t="str">
        <f>IF(LEFT('Speed-entry'!B41,1)="6",6,IF(LEFT('Speed-entry'!B41,1)="5",5,IF(LEFT('Speed-entry'!B41,1)="9",7,IF(LEFT('Speed-entry'!B41,1)="2",7,IF(LEFT('Speed-entry'!B41,1)="7",7,"")))))</f>
        <v/>
      </c>
      <c r="B41" s="26" t="str">
        <f>'Speed-entry'!B41</f>
        <v/>
      </c>
      <c r="C41" s="26" t="str">
        <f>'Speed-entry'!D41</f>
        <v/>
      </c>
      <c r="D41" s="26" t="str">
        <f t="shared" si="9"/>
        <v/>
      </c>
      <c r="E41" s="26" t="str">
        <f>'Speed-entry'!E41</f>
        <v/>
      </c>
      <c r="F41" s="43" t="str">
        <f>IF(E41="I",-'Speed-entry'!G41,'Speed-entry'!G41)</f>
        <v/>
      </c>
      <c r="G41" s="43" t="str">
        <f>IF(E41="I",-'Speed-entry'!I41,'Speed-entry'!I41)</f>
        <v/>
      </c>
      <c r="H41" s="43" t="str">
        <f>IF(E41="I",-'Speed-entry'!K41,'Speed-entry'!K41)</f>
        <v/>
      </c>
      <c r="I41" s="43" t="str">
        <f>IF(E41="I",-'Speed-entry'!M41,'Speed-entry'!M41)</f>
        <v/>
      </c>
      <c r="J41" s="43" t="str">
        <f>IF(E41="I",-'Speed-entry'!O41,'Speed-entry'!O41)</f>
        <v/>
      </c>
      <c r="L41" s="88" t="s">
        <v>108</v>
      </c>
      <c r="M41" s="17">
        <f t="shared" si="4"/>
        <v>0</v>
      </c>
      <c r="N41" s="17">
        <f t="shared" si="5"/>
        <v>0</v>
      </c>
      <c r="O41" s="17">
        <f t="shared" si="6"/>
        <v>0</v>
      </c>
      <c r="P41" s="17">
        <f t="shared" si="7"/>
        <v>0</v>
      </c>
      <c r="Q41" s="51">
        <f t="shared" si="8"/>
        <v>0</v>
      </c>
    </row>
    <row r="42" spans="1:18" x14ac:dyDescent="0.25">
      <c r="A42" s="45">
        <f>IF(LEFT('Speed-entry'!B42,1)="6",6,IF(LEFT('Speed-entry'!B42,1)="5",5,IF(LEFT('Speed-entry'!B42,1)="9",7,IF(LEFT('Speed-entry'!B42,1)="2",7,IF(LEFT('Speed-entry'!B42,1)="7",7,"")))))</f>
        <v>6</v>
      </c>
      <c r="B42" s="26">
        <f>'Speed-entry'!B42</f>
        <v>62101</v>
      </c>
      <c r="C42" s="26" t="str">
        <f>'Speed-entry'!D42</f>
        <v>72222</v>
      </c>
      <c r="D42" s="26" t="str">
        <f t="shared" si="9"/>
        <v>72</v>
      </c>
      <c r="E42" s="26" t="str">
        <f>'Speed-entry'!E42</f>
        <v>U</v>
      </c>
      <c r="F42" s="43">
        <f>IF(E42="I",-'Speed-entry'!G42,'Speed-entry'!G42)</f>
        <v>600000</v>
      </c>
      <c r="G42" s="43">
        <f>IF(E42="I",-'Speed-entry'!I42,'Speed-entry'!I42)</f>
        <v>0</v>
      </c>
      <c r="H42" s="43">
        <f>IF(E42="I",-'Speed-entry'!K42,'Speed-entry'!K42)</f>
        <v>0</v>
      </c>
      <c r="I42" s="43">
        <f>IF(E42="I",-'Speed-entry'!M42,'Speed-entry'!M42)</f>
        <v>0</v>
      </c>
      <c r="J42" s="43">
        <f>IF(E42="I",-'Speed-entry'!O42,'Speed-entry'!O42)</f>
        <v>0</v>
      </c>
      <c r="L42" s="88" t="s">
        <v>109</v>
      </c>
      <c r="M42" s="17">
        <f t="shared" si="4"/>
        <v>0</v>
      </c>
      <c r="N42" s="17">
        <f t="shared" si="5"/>
        <v>0</v>
      </c>
      <c r="O42" s="17">
        <f t="shared" si="6"/>
        <v>0</v>
      </c>
      <c r="P42" s="17">
        <f t="shared" si="7"/>
        <v>0</v>
      </c>
      <c r="Q42" s="51">
        <f t="shared" si="8"/>
        <v>0</v>
      </c>
    </row>
    <row r="43" spans="1:18" x14ac:dyDescent="0.25">
      <c r="A43" s="45">
        <f>IF(LEFT('Speed-entry'!B43,1)="6",6,IF(LEFT('Speed-entry'!B43,1)="5",5,IF(LEFT('Speed-entry'!B43,1)="9",7,IF(LEFT('Speed-entry'!B43,1)="2",7,IF(LEFT('Speed-entry'!B43,1)="7",7,"")))))</f>
        <v>7</v>
      </c>
      <c r="B43" s="26">
        <f>'Speed-entry'!B43</f>
        <v>99222</v>
      </c>
      <c r="C43" s="26" t="str">
        <f>'Speed-entry'!D43</f>
        <v>72222</v>
      </c>
      <c r="D43" s="26" t="str">
        <f t="shared" si="9"/>
        <v>72</v>
      </c>
      <c r="E43" s="26" t="str">
        <f>'Speed-entry'!E43</f>
        <v>I</v>
      </c>
      <c r="F43" s="43">
        <f>IF(E43="I",-'Speed-entry'!G43,'Speed-entry'!G43)</f>
        <v>-600000</v>
      </c>
      <c r="G43" s="43">
        <f>IF(E43="I",-'Speed-entry'!I43,'Speed-entry'!I43)</f>
        <v>0</v>
      </c>
      <c r="H43" s="43">
        <f>IF(E43="I",-'Speed-entry'!K43,'Speed-entry'!K43)</f>
        <v>0</v>
      </c>
      <c r="I43" s="43">
        <f>IF(E43="I",-'Speed-entry'!M43,'Speed-entry'!M43)</f>
        <v>0</v>
      </c>
      <c r="J43" s="43">
        <f>IF(E43="I",-'Speed-entry'!O43,'Speed-entry'!O43)</f>
        <v>0</v>
      </c>
      <c r="L43" s="88" t="s">
        <v>110</v>
      </c>
      <c r="M43" s="17">
        <f t="shared" si="4"/>
        <v>0</v>
      </c>
      <c r="N43" s="17">
        <f t="shared" si="5"/>
        <v>0</v>
      </c>
      <c r="O43" s="17">
        <f t="shared" si="6"/>
        <v>0</v>
      </c>
      <c r="P43" s="17">
        <f t="shared" si="7"/>
        <v>0</v>
      </c>
      <c r="Q43" s="51">
        <f t="shared" si="8"/>
        <v>0</v>
      </c>
    </row>
    <row r="44" spans="1:18" x14ac:dyDescent="0.25">
      <c r="A44" s="45">
        <f>IF(LEFT('Speed-entry'!B44,1)="6",6,IF(LEFT('Speed-entry'!B44,1)="5",5,IF(LEFT('Speed-entry'!B44,1)="9",7,IF(LEFT('Speed-entry'!B44,1)="2",7,IF(LEFT('Speed-entry'!B44,1)="7",7,"")))))</f>
        <v>6</v>
      </c>
      <c r="B44" s="26">
        <f>'Speed-entry'!B44</f>
        <v>65701</v>
      </c>
      <c r="C44" s="26" t="str">
        <f>'Speed-entry'!D44</f>
        <v>72223</v>
      </c>
      <c r="D44" s="26" t="str">
        <f t="shared" si="9"/>
        <v>72</v>
      </c>
      <c r="E44" s="26" t="str">
        <f>'Speed-entry'!E44</f>
        <v>U</v>
      </c>
      <c r="F44" s="43">
        <f>IF(E44="I",-'Speed-entry'!G44,'Speed-entry'!G44)</f>
        <v>-300000</v>
      </c>
      <c r="G44" s="43">
        <f>IF(E44="I",-'Speed-entry'!I44,'Speed-entry'!I44)</f>
        <v>0</v>
      </c>
      <c r="H44" s="43">
        <f>IF(E44="I",-'Speed-entry'!K44,'Speed-entry'!K44)</f>
        <v>0</v>
      </c>
      <c r="I44" s="43">
        <f>IF(E44="I",-'Speed-entry'!M44,'Speed-entry'!M44)</f>
        <v>0</v>
      </c>
      <c r="J44" s="43">
        <f>IF(E44="I",-'Speed-entry'!O44,'Speed-entry'!O44)</f>
        <v>0</v>
      </c>
      <c r="L44" s="88" t="s">
        <v>111</v>
      </c>
      <c r="M44" s="17">
        <f t="shared" si="4"/>
        <v>0</v>
      </c>
      <c r="N44" s="17">
        <f t="shared" si="5"/>
        <v>0</v>
      </c>
      <c r="O44" s="17">
        <f t="shared" si="6"/>
        <v>0</v>
      </c>
      <c r="P44" s="17">
        <f t="shared" si="7"/>
        <v>0</v>
      </c>
      <c r="Q44" s="51">
        <f t="shared" si="8"/>
        <v>0</v>
      </c>
    </row>
    <row r="45" spans="1:18" x14ac:dyDescent="0.25">
      <c r="A45" s="45">
        <f>IF(LEFT('Speed-entry'!B45,1)="6",6,IF(LEFT('Speed-entry'!B45,1)="5",5,IF(LEFT('Speed-entry'!B45,1)="9",7,IF(LEFT('Speed-entry'!B45,1)="2",7,IF(LEFT('Speed-entry'!B45,1)="7",7,"")))))</f>
        <v>7</v>
      </c>
      <c r="B45" s="26">
        <f>'Speed-entry'!B45</f>
        <v>99223</v>
      </c>
      <c r="C45" s="26" t="str">
        <f>'Speed-entry'!D45</f>
        <v>72223</v>
      </c>
      <c r="D45" s="26" t="str">
        <f t="shared" si="9"/>
        <v>72</v>
      </c>
      <c r="E45" s="26" t="str">
        <f>'Speed-entry'!E45</f>
        <v>I</v>
      </c>
      <c r="F45" s="43">
        <f>IF(E45="I",-'Speed-entry'!G45,'Speed-entry'!G45)</f>
        <v>300000</v>
      </c>
      <c r="G45" s="43">
        <f>IF(E45="I",-'Speed-entry'!I45,'Speed-entry'!I45)</f>
        <v>0</v>
      </c>
      <c r="H45" s="43">
        <f>IF(E45="I",-'Speed-entry'!K45,'Speed-entry'!K45)</f>
        <v>0</v>
      </c>
      <c r="I45" s="43">
        <f>IF(E45="I",-'Speed-entry'!M45,'Speed-entry'!M45)</f>
        <v>0</v>
      </c>
      <c r="J45" s="43">
        <f>IF(E45="I",-'Speed-entry'!O45,'Speed-entry'!O45)</f>
        <v>0</v>
      </c>
      <c r="L45" s="88" t="s">
        <v>112</v>
      </c>
      <c r="M45" s="17">
        <f t="shared" si="4"/>
        <v>0</v>
      </c>
      <c r="N45" s="17">
        <f t="shared" si="5"/>
        <v>0</v>
      </c>
      <c r="O45" s="17">
        <f t="shared" si="6"/>
        <v>0</v>
      </c>
      <c r="P45" s="17">
        <f t="shared" si="7"/>
        <v>0</v>
      </c>
      <c r="Q45" s="51">
        <f t="shared" si="8"/>
        <v>0</v>
      </c>
    </row>
    <row r="46" spans="1:18" x14ac:dyDescent="0.25">
      <c r="A46" s="45">
        <f>IF(LEFT('Speed-entry'!B46,1)="6",6,IF(LEFT('Speed-entry'!B46,1)="5",5,IF(LEFT('Speed-entry'!B46,1)="9",7,IF(LEFT('Speed-entry'!B46,1)="2",7,IF(LEFT('Speed-entry'!B46,1)="7",7,"")))))</f>
        <v>6</v>
      </c>
      <c r="B46" s="26">
        <f>'Speed-entry'!B46</f>
        <v>65201</v>
      </c>
      <c r="C46" s="26" t="str">
        <f>'Speed-entry'!D46</f>
        <v>72224</v>
      </c>
      <c r="D46" s="26" t="str">
        <f t="shared" si="9"/>
        <v>72</v>
      </c>
      <c r="E46" s="26" t="str">
        <f>'Speed-entry'!E46</f>
        <v>U</v>
      </c>
      <c r="F46" s="43">
        <f>IF(E46="I",-'Speed-entry'!G46,'Speed-entry'!G46)</f>
        <v>-300000</v>
      </c>
      <c r="G46" s="43">
        <f>IF(E46="I",-'Speed-entry'!I46,'Speed-entry'!I46)</f>
        <v>0</v>
      </c>
      <c r="H46" s="43">
        <f>IF(E46="I",-'Speed-entry'!K46,'Speed-entry'!K46)</f>
        <v>0</v>
      </c>
      <c r="I46" s="43">
        <f>IF(E46="I",-'Speed-entry'!M46,'Speed-entry'!M46)</f>
        <v>0</v>
      </c>
      <c r="J46" s="43">
        <f>IF(E46="I",-'Speed-entry'!O46,'Speed-entry'!O46)</f>
        <v>0</v>
      </c>
      <c r="L46" s="88" t="s">
        <v>113</v>
      </c>
      <c r="M46" s="17">
        <f t="shared" si="4"/>
        <v>0</v>
      </c>
      <c r="N46" s="17">
        <f t="shared" si="5"/>
        <v>0</v>
      </c>
      <c r="O46" s="17">
        <f t="shared" si="6"/>
        <v>0</v>
      </c>
      <c r="P46" s="17">
        <f t="shared" si="7"/>
        <v>0</v>
      </c>
      <c r="Q46" s="51">
        <f t="shared" si="8"/>
        <v>0</v>
      </c>
    </row>
    <row r="47" spans="1:18" x14ac:dyDescent="0.25">
      <c r="A47" s="45">
        <f>IF(LEFT('Speed-entry'!B47,1)="6",6,IF(LEFT('Speed-entry'!B47,1)="5",5,IF(LEFT('Speed-entry'!B47,1)="9",7,IF(LEFT('Speed-entry'!B47,1)="2",7,IF(LEFT('Speed-entry'!B47,1)="7",7,"")))))</f>
        <v>7</v>
      </c>
      <c r="B47" s="26">
        <f>'Speed-entry'!B47</f>
        <v>99224</v>
      </c>
      <c r="C47" s="26" t="str">
        <f>'Speed-entry'!D47</f>
        <v>72224</v>
      </c>
      <c r="D47" s="26" t="str">
        <f t="shared" si="9"/>
        <v>72</v>
      </c>
      <c r="E47" s="26" t="str">
        <f>'Speed-entry'!E47</f>
        <v>I</v>
      </c>
      <c r="F47" s="43">
        <f>IF(E47="I",-'Speed-entry'!G47,'Speed-entry'!G47)</f>
        <v>300000</v>
      </c>
      <c r="G47" s="43">
        <f>IF(E47="I",-'Speed-entry'!I47,'Speed-entry'!I47)</f>
        <v>0</v>
      </c>
      <c r="H47" s="43">
        <f>IF(E47="I",-'Speed-entry'!K47,'Speed-entry'!K47)</f>
        <v>0</v>
      </c>
      <c r="I47" s="43">
        <f>IF(E47="I",-'Speed-entry'!M47,'Speed-entry'!M47)</f>
        <v>0</v>
      </c>
      <c r="J47" s="43">
        <f>IF(E47="I",-'Speed-entry'!O47,'Speed-entry'!O47)</f>
        <v>0</v>
      </c>
      <c r="L47" s="88" t="s">
        <v>114</v>
      </c>
      <c r="M47" s="17">
        <f t="shared" si="4"/>
        <v>0</v>
      </c>
      <c r="N47" s="17">
        <f t="shared" si="5"/>
        <v>0</v>
      </c>
      <c r="O47" s="17">
        <f t="shared" si="6"/>
        <v>0</v>
      </c>
      <c r="P47" s="17">
        <f t="shared" si="7"/>
        <v>0</v>
      </c>
      <c r="Q47" s="51">
        <f t="shared" si="8"/>
        <v>0</v>
      </c>
    </row>
    <row r="48" spans="1:18" x14ac:dyDescent="0.25">
      <c r="A48" s="45" t="str">
        <f>IF(LEFT('Speed-entry'!B48,1)="6",6,IF(LEFT('Speed-entry'!B48,1)="5",5,IF(LEFT('Speed-entry'!B48,1)="9",7,IF(LEFT('Speed-entry'!B48,1)="2",7,IF(LEFT('Speed-entry'!B48,1)="7",7,"")))))</f>
        <v/>
      </c>
      <c r="B48" s="26" t="str">
        <f>'Speed-entry'!B48</f>
        <v/>
      </c>
      <c r="C48" s="26" t="str">
        <f>'Speed-entry'!D48</f>
        <v/>
      </c>
      <c r="D48" s="26" t="str">
        <f t="shared" si="9"/>
        <v/>
      </c>
      <c r="E48" s="26" t="str">
        <f>'Speed-entry'!E48</f>
        <v/>
      </c>
      <c r="F48" s="43" t="str">
        <f>IF(E48="I",-'Speed-entry'!G48,'Speed-entry'!G48)</f>
        <v/>
      </c>
      <c r="G48" s="43" t="str">
        <f>IF(E48="I",-'Speed-entry'!I48,'Speed-entry'!I48)</f>
        <v/>
      </c>
      <c r="H48" s="43" t="str">
        <f>IF(E48="I",-'Speed-entry'!K48,'Speed-entry'!K48)</f>
        <v/>
      </c>
      <c r="I48" s="43" t="str">
        <f>IF(E48="I",-'Speed-entry'!M48,'Speed-entry'!M48)</f>
        <v/>
      </c>
      <c r="J48" s="43" t="str">
        <f>IF(E48="I",-'Speed-entry'!O48,'Speed-entry'!O48)</f>
        <v/>
      </c>
      <c r="L48" s="88" t="s">
        <v>115</v>
      </c>
      <c r="M48" s="17">
        <f t="shared" si="4"/>
        <v>0</v>
      </c>
      <c r="N48" s="17">
        <f t="shared" si="5"/>
        <v>0</v>
      </c>
      <c r="O48" s="17">
        <f t="shared" si="6"/>
        <v>0</v>
      </c>
      <c r="P48" s="17">
        <f t="shared" si="7"/>
        <v>0</v>
      </c>
      <c r="Q48" s="51">
        <f t="shared" si="8"/>
        <v>0</v>
      </c>
    </row>
    <row r="49" spans="1:17" x14ac:dyDescent="0.25">
      <c r="A49" s="45" t="str">
        <f>IF(LEFT('Speed-entry'!B49,1)="6",6,IF(LEFT('Speed-entry'!B49,1)="5",5,IF(LEFT('Speed-entry'!B49,1)="9",7,IF(LEFT('Speed-entry'!B49,1)="2",7,IF(LEFT('Speed-entry'!B49,1)="7",7,"")))))</f>
        <v/>
      </c>
      <c r="B49" s="26" t="str">
        <f>'Speed-entry'!B49</f>
        <v/>
      </c>
      <c r="C49" s="26" t="str">
        <f>'Speed-entry'!D49</f>
        <v/>
      </c>
      <c r="D49" s="26" t="str">
        <f t="shared" si="9"/>
        <v/>
      </c>
      <c r="E49" s="26" t="str">
        <f>'Speed-entry'!E49</f>
        <v/>
      </c>
      <c r="F49" s="43" t="str">
        <f>IF(E49="I",-'Speed-entry'!G49,'Speed-entry'!G49)</f>
        <v/>
      </c>
      <c r="G49" s="43" t="str">
        <f>IF(E49="I",-'Speed-entry'!I49,'Speed-entry'!I49)</f>
        <v/>
      </c>
      <c r="H49" s="43" t="str">
        <f>IF(E49="I",-'Speed-entry'!K49,'Speed-entry'!K49)</f>
        <v/>
      </c>
      <c r="I49" s="43" t="str">
        <f>IF(E49="I",-'Speed-entry'!M49,'Speed-entry'!M49)</f>
        <v/>
      </c>
      <c r="J49" s="43" t="str">
        <f>IF(E49="I",-'Speed-entry'!O49,'Speed-entry'!O49)</f>
        <v/>
      </c>
      <c r="L49" s="88" t="s">
        <v>116</v>
      </c>
      <c r="M49" s="17">
        <f t="shared" si="4"/>
        <v>0</v>
      </c>
      <c r="N49" s="17">
        <f t="shared" si="5"/>
        <v>0</v>
      </c>
      <c r="O49" s="17">
        <f t="shared" si="6"/>
        <v>0</v>
      </c>
      <c r="P49" s="17">
        <f t="shared" si="7"/>
        <v>0</v>
      </c>
      <c r="Q49" s="51">
        <f t="shared" si="8"/>
        <v>0</v>
      </c>
    </row>
    <row r="50" spans="1:17" x14ac:dyDescent="0.25">
      <c r="A50" s="45">
        <f>IF(LEFT('Speed-entry'!B50,1)="6",6,IF(LEFT('Speed-entry'!B50,1)="5",5,IF(LEFT('Speed-entry'!B50,1)="9",7,IF(LEFT('Speed-entry'!B50,1)="2",7,IF(LEFT('Speed-entry'!B50,1)="7",7,"")))))</f>
        <v>6</v>
      </c>
      <c r="B50" s="26">
        <f>'Speed-entry'!B50</f>
        <v>62101</v>
      </c>
      <c r="C50" s="26" t="str">
        <f>'Speed-entry'!D50</f>
        <v>72221</v>
      </c>
      <c r="D50" s="26" t="str">
        <f t="shared" si="9"/>
        <v>72</v>
      </c>
      <c r="E50" s="26" t="str">
        <f>'Speed-entry'!E50</f>
        <v>U</v>
      </c>
      <c r="F50" s="43">
        <f>IF(E50="I",-'Speed-entry'!G50,'Speed-entry'!G50)</f>
        <v>-278900</v>
      </c>
      <c r="G50" s="43">
        <f>IF(E50="I",-'Speed-entry'!I50,'Speed-entry'!I50)</f>
        <v>-278900</v>
      </c>
      <c r="H50" s="43">
        <f>IF(E50="I",-'Speed-entry'!K50,'Speed-entry'!K50)</f>
        <v>-278900</v>
      </c>
      <c r="I50" s="43">
        <f>IF(E50="I",-'Speed-entry'!M50,'Speed-entry'!M50)</f>
        <v>-278900</v>
      </c>
      <c r="J50" s="43">
        <f>IF(E50="I",-'Speed-entry'!O50,'Speed-entry'!O50)</f>
        <v>-278900</v>
      </c>
      <c r="L50" s="88" t="s">
        <v>117</v>
      </c>
      <c r="M50" s="17">
        <f t="shared" si="4"/>
        <v>0</v>
      </c>
      <c r="N50" s="17">
        <f t="shared" si="5"/>
        <v>0</v>
      </c>
      <c r="O50" s="17">
        <f t="shared" si="6"/>
        <v>0</v>
      </c>
      <c r="P50" s="17">
        <f t="shared" si="7"/>
        <v>0</v>
      </c>
      <c r="Q50" s="51">
        <f t="shared" si="8"/>
        <v>0</v>
      </c>
    </row>
    <row r="51" spans="1:17" x14ac:dyDescent="0.25">
      <c r="A51" s="45">
        <f>IF(LEFT('Speed-entry'!B51,1)="6",6,IF(LEFT('Speed-entry'!B51,1)="5",5,IF(LEFT('Speed-entry'!B51,1)="9",7,IF(LEFT('Speed-entry'!B51,1)="2",7,IF(LEFT('Speed-entry'!B51,1)="7",7,"")))))</f>
        <v>7</v>
      </c>
      <c r="B51" s="26">
        <f>'Speed-entry'!B51</f>
        <v>99221</v>
      </c>
      <c r="C51" s="26" t="str">
        <f>'Speed-entry'!D51</f>
        <v>72221</v>
      </c>
      <c r="D51" s="26" t="str">
        <f t="shared" si="9"/>
        <v>72</v>
      </c>
      <c r="E51" s="26" t="str">
        <f>'Speed-entry'!E51</f>
        <v>I</v>
      </c>
      <c r="F51" s="43">
        <f>IF(E51="I",-'Speed-entry'!G51,'Speed-entry'!G51)</f>
        <v>278900</v>
      </c>
      <c r="G51" s="43">
        <f>IF(E51="I",-'Speed-entry'!I51,'Speed-entry'!I51)</f>
        <v>278900</v>
      </c>
      <c r="H51" s="43">
        <f>IF(E51="I",-'Speed-entry'!K51,'Speed-entry'!K51)</f>
        <v>278900</v>
      </c>
      <c r="I51" s="43">
        <f>IF(E51="I",-'Speed-entry'!M51,'Speed-entry'!M51)</f>
        <v>278900</v>
      </c>
      <c r="J51" s="43">
        <f>IF(E51="I",-'Speed-entry'!O51,'Speed-entry'!O51)</f>
        <v>278900</v>
      </c>
      <c r="L51" s="88" t="s">
        <v>118</v>
      </c>
      <c r="M51" s="17">
        <f t="shared" si="4"/>
        <v>0</v>
      </c>
      <c r="N51" s="17">
        <f t="shared" si="5"/>
        <v>0</v>
      </c>
      <c r="O51" s="17">
        <f t="shared" si="6"/>
        <v>0</v>
      </c>
      <c r="P51" s="17">
        <f t="shared" si="7"/>
        <v>0</v>
      </c>
      <c r="Q51" s="51">
        <f t="shared" si="8"/>
        <v>0</v>
      </c>
    </row>
    <row r="52" spans="1:17" x14ac:dyDescent="0.25">
      <c r="A52" s="45">
        <f>IF(LEFT('Speed-entry'!B52,1)="6",6,IF(LEFT('Speed-entry'!B52,1)="5",5,IF(LEFT('Speed-entry'!B52,1)="9",7,IF(LEFT('Speed-entry'!B52,1)="2",7,IF(LEFT('Speed-entry'!B52,1)="7",7,"")))))</f>
        <v>6</v>
      </c>
      <c r="B52" s="26">
        <f>'Speed-entry'!B52</f>
        <v>62101</v>
      </c>
      <c r="C52" s="26" t="str">
        <f>'Speed-entry'!D52</f>
        <v>72222</v>
      </c>
      <c r="D52" s="26" t="str">
        <f t="shared" si="9"/>
        <v>72</v>
      </c>
      <c r="E52" s="26" t="str">
        <f>'Speed-entry'!E52</f>
        <v>U</v>
      </c>
      <c r="F52" s="43">
        <f>IF(E52="I",-'Speed-entry'!G52,'Speed-entry'!G52)</f>
        <v>-24000</v>
      </c>
      <c r="G52" s="43">
        <f>IF(E52="I",-'Speed-entry'!I52,'Speed-entry'!I52)</f>
        <v>-24000</v>
      </c>
      <c r="H52" s="43">
        <f>IF(E52="I",-'Speed-entry'!K52,'Speed-entry'!K52)</f>
        <v>-24000</v>
      </c>
      <c r="I52" s="43">
        <f>IF(E52="I",-'Speed-entry'!M52,'Speed-entry'!M52)</f>
        <v>-24000</v>
      </c>
      <c r="J52" s="43">
        <f>IF(E52="I",-'Speed-entry'!O52,'Speed-entry'!O52)</f>
        <v>-24000</v>
      </c>
      <c r="L52" s="88" t="s">
        <v>119</v>
      </c>
      <c r="M52" s="17">
        <f t="shared" si="4"/>
        <v>0</v>
      </c>
      <c r="N52" s="17">
        <f t="shared" si="5"/>
        <v>0</v>
      </c>
      <c r="O52" s="17">
        <f t="shared" si="6"/>
        <v>0</v>
      </c>
      <c r="P52" s="17">
        <f t="shared" si="7"/>
        <v>0</v>
      </c>
      <c r="Q52" s="51">
        <f t="shared" si="8"/>
        <v>0</v>
      </c>
    </row>
    <row r="53" spans="1:17" x14ac:dyDescent="0.25">
      <c r="A53" s="45">
        <f>IF(LEFT('Speed-entry'!B53,1)="6",6,IF(LEFT('Speed-entry'!B53,1)="5",5,IF(LEFT('Speed-entry'!B53,1)="9",7,IF(LEFT('Speed-entry'!B53,1)="2",7,IF(LEFT('Speed-entry'!B53,1)="7",7,"")))))</f>
        <v>7</v>
      </c>
      <c r="B53" s="26">
        <f>'Speed-entry'!B53</f>
        <v>99222</v>
      </c>
      <c r="C53" s="26" t="str">
        <f>'Speed-entry'!D53</f>
        <v>72222</v>
      </c>
      <c r="D53" s="26" t="str">
        <f t="shared" si="9"/>
        <v>72</v>
      </c>
      <c r="E53" s="26" t="str">
        <f>'Speed-entry'!E53</f>
        <v>I</v>
      </c>
      <c r="F53" s="43">
        <f>IF(E53="I",-'Speed-entry'!G53,'Speed-entry'!G53)</f>
        <v>24000</v>
      </c>
      <c r="G53" s="43">
        <f>IF(E53="I",-'Speed-entry'!I53,'Speed-entry'!I53)</f>
        <v>24000</v>
      </c>
      <c r="H53" s="43">
        <f>IF(E53="I",-'Speed-entry'!K53,'Speed-entry'!K53)</f>
        <v>24000</v>
      </c>
      <c r="I53" s="43">
        <f>IF(E53="I",-'Speed-entry'!M53,'Speed-entry'!M53)</f>
        <v>24000</v>
      </c>
      <c r="J53" s="43">
        <f>IF(E53="I",-'Speed-entry'!O53,'Speed-entry'!O53)</f>
        <v>24000</v>
      </c>
      <c r="L53" s="88" t="s">
        <v>120</v>
      </c>
      <c r="M53" s="17">
        <f t="shared" si="4"/>
        <v>0</v>
      </c>
      <c r="N53" s="17">
        <f t="shared" si="5"/>
        <v>0</v>
      </c>
      <c r="O53" s="17">
        <f t="shared" si="6"/>
        <v>0</v>
      </c>
      <c r="P53" s="17">
        <f t="shared" si="7"/>
        <v>0</v>
      </c>
      <c r="Q53" s="51">
        <f t="shared" si="8"/>
        <v>0</v>
      </c>
    </row>
    <row r="54" spans="1:17" x14ac:dyDescent="0.25">
      <c r="A54" s="45">
        <f>IF(LEFT('Speed-entry'!B54,1)="6",6,IF(LEFT('Speed-entry'!B54,1)="5",5,IF(LEFT('Speed-entry'!B54,1)="9",7,IF(LEFT('Speed-entry'!B54,1)="2",7,IF(LEFT('Speed-entry'!B54,1)="7",7,"")))))</f>
        <v>6</v>
      </c>
      <c r="B54" s="26">
        <f>'Speed-entry'!B54</f>
        <v>65701</v>
      </c>
      <c r="C54" s="26" t="str">
        <f>'Speed-entry'!D54</f>
        <v>72223</v>
      </c>
      <c r="D54" s="26" t="str">
        <f t="shared" si="9"/>
        <v>72</v>
      </c>
      <c r="E54" s="26" t="str">
        <f>'Speed-entry'!E54</f>
        <v>U</v>
      </c>
      <c r="F54" s="43">
        <f>IF(E54="I",-'Speed-entry'!G54,'Speed-entry'!G54)</f>
        <v>-57100</v>
      </c>
      <c r="G54" s="43">
        <f>IF(E54="I",-'Speed-entry'!I54,'Speed-entry'!I54)</f>
        <v>-57100</v>
      </c>
      <c r="H54" s="43">
        <f>IF(E54="I",-'Speed-entry'!K54,'Speed-entry'!K54)</f>
        <v>-57100</v>
      </c>
      <c r="I54" s="43">
        <f>IF(E54="I",-'Speed-entry'!M54,'Speed-entry'!M54)</f>
        <v>-57100</v>
      </c>
      <c r="J54" s="43">
        <f>IF(E54="I",-'Speed-entry'!O54,'Speed-entry'!O54)</f>
        <v>-57100</v>
      </c>
      <c r="L54" s="88" t="s">
        <v>121</v>
      </c>
      <c r="M54" s="17">
        <f t="shared" si="4"/>
        <v>0</v>
      </c>
      <c r="N54" s="17">
        <f t="shared" si="5"/>
        <v>0</v>
      </c>
      <c r="O54" s="17">
        <f t="shared" si="6"/>
        <v>0</v>
      </c>
      <c r="P54" s="17">
        <f t="shared" si="7"/>
        <v>0</v>
      </c>
      <c r="Q54" s="51">
        <f t="shared" si="8"/>
        <v>0</v>
      </c>
    </row>
    <row r="55" spans="1:17" x14ac:dyDescent="0.25">
      <c r="A55" s="45">
        <f>IF(LEFT('Speed-entry'!B55,1)="6",6,IF(LEFT('Speed-entry'!B55,1)="5",5,IF(LEFT('Speed-entry'!B55,1)="9",7,IF(LEFT('Speed-entry'!B55,1)="2",7,IF(LEFT('Speed-entry'!B55,1)="7",7,"")))))</f>
        <v>7</v>
      </c>
      <c r="B55" s="26">
        <f>'Speed-entry'!B55</f>
        <v>99223</v>
      </c>
      <c r="C55" s="26" t="str">
        <f>'Speed-entry'!D55</f>
        <v>72223</v>
      </c>
      <c r="D55" s="26" t="str">
        <f t="shared" si="9"/>
        <v>72</v>
      </c>
      <c r="E55" s="26" t="str">
        <f>'Speed-entry'!E55</f>
        <v>I</v>
      </c>
      <c r="F55" s="43">
        <f>IF(E55="I",-'Speed-entry'!G55,'Speed-entry'!G55)</f>
        <v>57100</v>
      </c>
      <c r="G55" s="43">
        <f>IF(E55="I",-'Speed-entry'!I55,'Speed-entry'!I55)</f>
        <v>57100</v>
      </c>
      <c r="H55" s="43">
        <f>IF(E55="I",-'Speed-entry'!K55,'Speed-entry'!K55)</f>
        <v>57100</v>
      </c>
      <c r="I55" s="43">
        <f>IF(E55="I",-'Speed-entry'!M55,'Speed-entry'!M55)</f>
        <v>57100</v>
      </c>
      <c r="J55" s="43">
        <f>IF(E55="I",-'Speed-entry'!O55,'Speed-entry'!O55)</f>
        <v>57100</v>
      </c>
      <c r="L55" s="88" t="s">
        <v>122</v>
      </c>
      <c r="M55" s="17">
        <f t="shared" si="4"/>
        <v>0</v>
      </c>
      <c r="N55" s="17">
        <f t="shared" si="5"/>
        <v>0</v>
      </c>
      <c r="O55" s="17">
        <f t="shared" si="6"/>
        <v>0</v>
      </c>
      <c r="P55" s="17">
        <f t="shared" si="7"/>
        <v>0</v>
      </c>
      <c r="Q55" s="51">
        <f t="shared" si="8"/>
        <v>0</v>
      </c>
    </row>
    <row r="56" spans="1:17" x14ac:dyDescent="0.25">
      <c r="A56" s="45">
        <f>IF(LEFT('Speed-entry'!B56,1)="6",6,IF(LEFT('Speed-entry'!B56,1)="5",5,IF(LEFT('Speed-entry'!B56,1)="9",7,IF(LEFT('Speed-entry'!B56,1)="2",7,IF(LEFT('Speed-entry'!B56,1)="7",7,"")))))</f>
        <v>6</v>
      </c>
      <c r="B56" s="26">
        <f>'Speed-entry'!B56</f>
        <v>65201</v>
      </c>
      <c r="C56" s="26" t="str">
        <f>'Speed-entry'!D56</f>
        <v>72224</v>
      </c>
      <c r="D56" s="26" t="str">
        <f t="shared" si="9"/>
        <v>72</v>
      </c>
      <c r="E56" s="26" t="str">
        <f>'Speed-entry'!E56</f>
        <v>U</v>
      </c>
      <c r="F56" s="43">
        <f>IF(E56="I",-'Speed-entry'!G56,'Speed-entry'!G56)</f>
        <v>-67800</v>
      </c>
      <c r="G56" s="43">
        <f>IF(E56="I",-'Speed-entry'!I56,'Speed-entry'!I56)</f>
        <v>-67800</v>
      </c>
      <c r="H56" s="43">
        <f>IF(E56="I",-'Speed-entry'!K56,'Speed-entry'!K56)</f>
        <v>-67800</v>
      </c>
      <c r="I56" s="43">
        <f>IF(E56="I",-'Speed-entry'!M56,'Speed-entry'!M56)</f>
        <v>-67800</v>
      </c>
      <c r="J56" s="43">
        <f>IF(E56="I",-'Speed-entry'!O56,'Speed-entry'!O56)</f>
        <v>-67800</v>
      </c>
      <c r="L56" s="88" t="s">
        <v>123</v>
      </c>
      <c r="M56" s="17">
        <f t="shared" si="4"/>
        <v>0</v>
      </c>
      <c r="N56" s="17">
        <f t="shared" si="5"/>
        <v>0</v>
      </c>
      <c r="O56" s="17">
        <f t="shared" si="6"/>
        <v>0</v>
      </c>
      <c r="P56" s="17">
        <f t="shared" si="7"/>
        <v>0</v>
      </c>
      <c r="Q56" s="51">
        <f t="shared" si="8"/>
        <v>0</v>
      </c>
    </row>
    <row r="57" spans="1:17" x14ac:dyDescent="0.25">
      <c r="A57" s="45">
        <f>IF(LEFT('Speed-entry'!B57,1)="6",6,IF(LEFT('Speed-entry'!B57,1)="5",5,IF(LEFT('Speed-entry'!B57,1)="9",7,IF(LEFT('Speed-entry'!B57,1)="2",7,IF(LEFT('Speed-entry'!B57,1)="7",7,"")))))</f>
        <v>7</v>
      </c>
      <c r="B57" s="26">
        <f>'Speed-entry'!B57</f>
        <v>99224</v>
      </c>
      <c r="C57" s="26" t="str">
        <f>'Speed-entry'!D57</f>
        <v>72224</v>
      </c>
      <c r="D57" s="26" t="str">
        <f t="shared" si="9"/>
        <v>72</v>
      </c>
      <c r="E57" s="26" t="str">
        <f>'Speed-entry'!E57</f>
        <v>I</v>
      </c>
      <c r="F57" s="43">
        <f>IF(E57="I",-'Speed-entry'!G57,'Speed-entry'!G57)</f>
        <v>67800</v>
      </c>
      <c r="G57" s="43">
        <f>IF(E57="I",-'Speed-entry'!I57,'Speed-entry'!I57)</f>
        <v>67800</v>
      </c>
      <c r="H57" s="43">
        <f>IF(E57="I",-'Speed-entry'!K57,'Speed-entry'!K57)</f>
        <v>67800</v>
      </c>
      <c r="I57" s="43">
        <f>IF(E57="I",-'Speed-entry'!M57,'Speed-entry'!M57)</f>
        <v>67800</v>
      </c>
      <c r="J57" s="43">
        <f>IF(E57="I",-'Speed-entry'!O57,'Speed-entry'!O57)</f>
        <v>67800</v>
      </c>
      <c r="L57" s="88" t="s">
        <v>124</v>
      </c>
      <c r="M57" s="17">
        <f t="shared" si="4"/>
        <v>0</v>
      </c>
      <c r="N57" s="17">
        <f t="shared" si="5"/>
        <v>0</v>
      </c>
      <c r="O57" s="17">
        <f t="shared" si="6"/>
        <v>0</v>
      </c>
      <c r="P57" s="17">
        <f t="shared" si="7"/>
        <v>0</v>
      </c>
      <c r="Q57" s="51">
        <f t="shared" si="8"/>
        <v>0</v>
      </c>
    </row>
    <row r="58" spans="1:17" x14ac:dyDescent="0.25">
      <c r="A58" s="45">
        <f>IF(LEFT('Speed-entry'!B58,1)="6",6,IF(LEFT('Speed-entry'!B58,1)="5",5,IF(LEFT('Speed-entry'!B58,1)="9",7,IF(LEFT('Speed-entry'!B58,1)="2",7,IF(LEFT('Speed-entry'!B58,1)="7",7,"")))))</f>
        <v>6</v>
      </c>
      <c r="B58" s="26">
        <f>'Speed-entry'!B58</f>
        <v>65201</v>
      </c>
      <c r="C58" s="26" t="str">
        <f>'Speed-entry'!D58</f>
        <v>72225</v>
      </c>
      <c r="D58" s="26" t="str">
        <f t="shared" si="9"/>
        <v>72</v>
      </c>
      <c r="E58" s="26" t="str">
        <f>'Speed-entry'!E58</f>
        <v>U</v>
      </c>
      <c r="F58" s="43">
        <f>IF(E58="I",-'Speed-entry'!G58,'Speed-entry'!G58)</f>
        <v>-37200</v>
      </c>
      <c r="G58" s="43">
        <f>IF(E58="I",-'Speed-entry'!I58,'Speed-entry'!I58)</f>
        <v>-37200</v>
      </c>
      <c r="H58" s="43">
        <f>IF(E58="I",-'Speed-entry'!K58,'Speed-entry'!K58)</f>
        <v>-37200</v>
      </c>
      <c r="I58" s="43">
        <f>IF(E58="I",-'Speed-entry'!M58,'Speed-entry'!M58)</f>
        <v>-37200</v>
      </c>
      <c r="J58" s="43">
        <f>IF(E58="I",-'Speed-entry'!O58,'Speed-entry'!O58)</f>
        <v>-37200</v>
      </c>
      <c r="L58" s="88" t="s">
        <v>125</v>
      </c>
      <c r="M58" s="17">
        <f t="shared" si="4"/>
        <v>0</v>
      </c>
      <c r="N58" s="17">
        <f t="shared" si="5"/>
        <v>0</v>
      </c>
      <c r="O58" s="17">
        <f t="shared" si="6"/>
        <v>0</v>
      </c>
      <c r="P58" s="17">
        <f t="shared" si="7"/>
        <v>0</v>
      </c>
      <c r="Q58" s="51">
        <f t="shared" si="8"/>
        <v>0</v>
      </c>
    </row>
    <row r="59" spans="1:17" x14ac:dyDescent="0.25">
      <c r="A59" s="45">
        <f>IF(LEFT('Speed-entry'!B59,1)="6",6,IF(LEFT('Speed-entry'!B59,1)="5",5,IF(LEFT('Speed-entry'!B59,1)="9",7,IF(LEFT('Speed-entry'!B59,1)="2",7,IF(LEFT('Speed-entry'!B59,1)="7",7,"")))))</f>
        <v>7</v>
      </c>
      <c r="B59" s="26">
        <f>'Speed-entry'!B59</f>
        <v>99225</v>
      </c>
      <c r="C59" s="26" t="str">
        <f>'Speed-entry'!D59</f>
        <v>72225</v>
      </c>
      <c r="D59" s="26" t="str">
        <f t="shared" si="9"/>
        <v>72</v>
      </c>
      <c r="E59" s="26" t="str">
        <f>'Speed-entry'!E59</f>
        <v>I</v>
      </c>
      <c r="F59" s="43">
        <f>IF(E59="I",-'Speed-entry'!G59,'Speed-entry'!G59)</f>
        <v>37200</v>
      </c>
      <c r="G59" s="43">
        <f>IF(E59="I",-'Speed-entry'!I59,'Speed-entry'!I59)</f>
        <v>37200</v>
      </c>
      <c r="H59" s="43">
        <f>IF(E59="I",-'Speed-entry'!K59,'Speed-entry'!K59)</f>
        <v>37200</v>
      </c>
      <c r="I59" s="43">
        <f>IF(E59="I",-'Speed-entry'!M59,'Speed-entry'!M59)</f>
        <v>37200</v>
      </c>
      <c r="J59" s="43">
        <f>IF(E59="I",-'Speed-entry'!O59,'Speed-entry'!O59)</f>
        <v>37200</v>
      </c>
      <c r="L59" s="88" t="s">
        <v>126</v>
      </c>
      <c r="M59" s="17">
        <f t="shared" si="4"/>
        <v>0</v>
      </c>
      <c r="N59" s="17">
        <f t="shared" si="5"/>
        <v>0</v>
      </c>
      <c r="O59" s="17">
        <f t="shared" si="6"/>
        <v>0</v>
      </c>
      <c r="P59" s="17">
        <f t="shared" si="7"/>
        <v>0</v>
      </c>
      <c r="Q59" s="51">
        <f t="shared" si="8"/>
        <v>0</v>
      </c>
    </row>
    <row r="60" spans="1:17" x14ac:dyDescent="0.25">
      <c r="A60" s="45">
        <f>IF(LEFT('Speed-entry'!B60,1)="6",6,IF(LEFT('Speed-entry'!B60,1)="5",5,IF(LEFT('Speed-entry'!B60,1)="9",7,IF(LEFT('Speed-entry'!B60,1)="2",7,IF(LEFT('Speed-entry'!B60,1)="7",7,"")))))</f>
        <v>6</v>
      </c>
      <c r="B60" s="26">
        <f>'Speed-entry'!B60</f>
        <v>65701</v>
      </c>
      <c r="C60" s="26" t="str">
        <f>'Speed-entry'!D60</f>
        <v>72226</v>
      </c>
      <c r="D60" s="26" t="str">
        <f t="shared" si="9"/>
        <v>72</v>
      </c>
      <c r="E60" s="26" t="str">
        <f>'Speed-entry'!E60</f>
        <v>U</v>
      </c>
      <c r="F60" s="43">
        <f>IF(E60="I",-'Speed-entry'!G60,'Speed-entry'!G60)</f>
        <v>-85000</v>
      </c>
      <c r="G60" s="43">
        <f>IF(E60="I",-'Speed-entry'!I60,'Speed-entry'!I60)</f>
        <v>-85000</v>
      </c>
      <c r="H60" s="43">
        <f>IF(E60="I",-'Speed-entry'!K60,'Speed-entry'!K60)</f>
        <v>-85000</v>
      </c>
      <c r="I60" s="43">
        <f>IF(E60="I",-'Speed-entry'!M60,'Speed-entry'!M60)</f>
        <v>-85000</v>
      </c>
      <c r="J60" s="43">
        <f>IF(E60="I",-'Speed-entry'!O60,'Speed-entry'!O60)</f>
        <v>-85000</v>
      </c>
      <c r="L60" s="88" t="s">
        <v>127</v>
      </c>
      <c r="M60" s="17">
        <f t="shared" si="4"/>
        <v>0</v>
      </c>
      <c r="N60" s="17">
        <f t="shared" si="5"/>
        <v>0</v>
      </c>
      <c r="O60" s="17">
        <f t="shared" si="6"/>
        <v>0</v>
      </c>
      <c r="P60" s="17">
        <f t="shared" si="7"/>
        <v>0</v>
      </c>
      <c r="Q60" s="51">
        <f t="shared" si="8"/>
        <v>0</v>
      </c>
    </row>
    <row r="61" spans="1:17" x14ac:dyDescent="0.25">
      <c r="A61" s="45">
        <f>IF(LEFT('Speed-entry'!B61,1)="6",6,IF(LEFT('Speed-entry'!B61,1)="5",5,IF(LEFT('Speed-entry'!B61,1)="9",7,IF(LEFT('Speed-entry'!B61,1)="2",7,IF(LEFT('Speed-entry'!B61,1)="7",7,"")))))</f>
        <v>7</v>
      </c>
      <c r="B61" s="26">
        <f>'Speed-entry'!B61</f>
        <v>99226</v>
      </c>
      <c r="C61" s="26" t="str">
        <f>'Speed-entry'!D61</f>
        <v>72226</v>
      </c>
      <c r="D61" s="26" t="str">
        <f t="shared" si="9"/>
        <v>72</v>
      </c>
      <c r="E61" s="26" t="str">
        <f>'Speed-entry'!E61</f>
        <v>I</v>
      </c>
      <c r="F61" s="43">
        <f>IF(E61="I",-'Speed-entry'!G61,'Speed-entry'!G61)</f>
        <v>85000</v>
      </c>
      <c r="G61" s="43">
        <f>IF(E61="I",-'Speed-entry'!I61,'Speed-entry'!I61)</f>
        <v>85000</v>
      </c>
      <c r="H61" s="43">
        <f>IF(E61="I",-'Speed-entry'!K61,'Speed-entry'!K61)</f>
        <v>85000</v>
      </c>
      <c r="I61" s="43">
        <f>IF(E61="I",-'Speed-entry'!M61,'Speed-entry'!M61)</f>
        <v>85000</v>
      </c>
      <c r="J61" s="43">
        <f>IF(E61="I",-'Speed-entry'!O61,'Speed-entry'!O61)</f>
        <v>85000</v>
      </c>
      <c r="L61" s="88" t="s">
        <v>128</v>
      </c>
      <c r="M61" s="17">
        <f t="shared" si="4"/>
        <v>0</v>
      </c>
      <c r="N61" s="17">
        <f t="shared" si="5"/>
        <v>0</v>
      </c>
      <c r="O61" s="17">
        <f t="shared" si="6"/>
        <v>0</v>
      </c>
      <c r="P61" s="17">
        <f t="shared" si="7"/>
        <v>0</v>
      </c>
      <c r="Q61" s="51">
        <f t="shared" si="8"/>
        <v>0</v>
      </c>
    </row>
    <row r="62" spans="1:17" x14ac:dyDescent="0.25">
      <c r="A62" s="45">
        <f>IF(LEFT('Speed-entry'!B62,1)="6",6,IF(LEFT('Speed-entry'!B62,1)="5",5,IF(LEFT('Speed-entry'!B62,1)="9",7,IF(LEFT('Speed-entry'!B62,1)="2",7,IF(LEFT('Speed-entry'!B62,1)="7",7,"")))))</f>
        <v>6</v>
      </c>
      <c r="B62" s="26">
        <f>'Speed-entry'!B62</f>
        <v>60199</v>
      </c>
      <c r="C62" s="26" t="str">
        <f>'Speed-entry'!D62</f>
        <v>71101</v>
      </c>
      <c r="D62" s="26" t="str">
        <f t="shared" si="9"/>
        <v>71</v>
      </c>
      <c r="E62" s="26" t="str">
        <f>'Speed-entry'!E62</f>
        <v>U</v>
      </c>
      <c r="F62" s="43">
        <f>IF(E62="I",-'Speed-entry'!G62,'Speed-entry'!G62)</f>
        <v>550000</v>
      </c>
      <c r="G62" s="43">
        <f>IF(E62="I",-'Speed-entry'!I62,'Speed-entry'!I62)</f>
        <v>550000</v>
      </c>
      <c r="H62" s="43">
        <f>IF(E62="I",-'Speed-entry'!K62,'Speed-entry'!K62)</f>
        <v>550000</v>
      </c>
      <c r="I62" s="43">
        <f>IF(E62="I",-'Speed-entry'!M62,'Speed-entry'!M62)</f>
        <v>550000</v>
      </c>
      <c r="J62" s="43">
        <f>IF(E62="I",-'Speed-entry'!O62,'Speed-entry'!O62)</f>
        <v>550000</v>
      </c>
      <c r="L62" s="88" t="s">
        <v>129</v>
      </c>
      <c r="M62" s="17">
        <f t="shared" si="4"/>
        <v>0</v>
      </c>
      <c r="N62" s="17">
        <f t="shared" si="5"/>
        <v>0</v>
      </c>
      <c r="O62" s="17">
        <f t="shared" si="6"/>
        <v>0</v>
      </c>
      <c r="P62" s="17">
        <f t="shared" si="7"/>
        <v>0</v>
      </c>
      <c r="Q62" s="51">
        <f t="shared" si="8"/>
        <v>0</v>
      </c>
    </row>
    <row r="63" spans="1:17" x14ac:dyDescent="0.25">
      <c r="A63" s="45">
        <f>IF(LEFT('Speed-entry'!B63,1)="6",6,IF(LEFT('Speed-entry'!B63,1)="5",5,IF(LEFT('Speed-entry'!B63,1)="9",7,IF(LEFT('Speed-entry'!B63,1)="2",7,IF(LEFT('Speed-entry'!B63,1)="7",7,"")))))</f>
        <v>7</v>
      </c>
      <c r="B63" s="26">
        <f>'Speed-entry'!B63</f>
        <v>99101</v>
      </c>
      <c r="C63" s="26" t="str">
        <f>'Speed-entry'!D63</f>
        <v>71101</v>
      </c>
      <c r="D63" s="26" t="str">
        <f t="shared" si="9"/>
        <v>71</v>
      </c>
      <c r="E63" s="26" t="str">
        <f>'Speed-entry'!E63</f>
        <v>I</v>
      </c>
      <c r="F63" s="43">
        <f>IF(E63="I",-'Speed-entry'!G63,'Speed-entry'!G63)</f>
        <v>-550000</v>
      </c>
      <c r="G63" s="43">
        <f>IF(E63="I",-'Speed-entry'!I63,'Speed-entry'!I63)</f>
        <v>-550000</v>
      </c>
      <c r="H63" s="43">
        <f>IF(E63="I",-'Speed-entry'!K63,'Speed-entry'!K63)</f>
        <v>-550000</v>
      </c>
      <c r="I63" s="43">
        <f>IF(E63="I",-'Speed-entry'!M63,'Speed-entry'!M63)</f>
        <v>-550000</v>
      </c>
      <c r="J63" s="43">
        <f>IF(E63="I",-'Speed-entry'!O63,'Speed-entry'!O63)</f>
        <v>-550000</v>
      </c>
      <c r="L63" s="88" t="s">
        <v>130</v>
      </c>
      <c r="M63" s="17">
        <f t="shared" si="4"/>
        <v>0</v>
      </c>
      <c r="N63" s="17">
        <f t="shared" si="5"/>
        <v>0</v>
      </c>
      <c r="O63" s="17">
        <f t="shared" si="6"/>
        <v>0</v>
      </c>
      <c r="P63" s="17">
        <f t="shared" si="7"/>
        <v>0</v>
      </c>
      <c r="Q63" s="51">
        <f t="shared" si="8"/>
        <v>0</v>
      </c>
    </row>
    <row r="64" spans="1:17" x14ac:dyDescent="0.25">
      <c r="A64" s="45" t="str">
        <f>IF(LEFT('Speed-entry'!B64,1)="6",6,IF(LEFT('Speed-entry'!B64,1)="5",5,IF(LEFT('Speed-entry'!B64,1)="9",7,IF(LEFT('Speed-entry'!B64,1)="2",7,IF(LEFT('Speed-entry'!B64,1)="7",7,"")))))</f>
        <v/>
      </c>
      <c r="B64" s="26" t="str">
        <f>'Speed-entry'!B64</f>
        <v/>
      </c>
      <c r="C64" s="26" t="str">
        <f>'Speed-entry'!D64</f>
        <v/>
      </c>
      <c r="D64" s="26" t="str">
        <f t="shared" si="9"/>
        <v/>
      </c>
      <c r="E64" s="26" t="str">
        <f>'Speed-entry'!E64</f>
        <v/>
      </c>
      <c r="F64" s="43" t="str">
        <f>IF(E64="I",-'Speed-entry'!G64,'Speed-entry'!G64)</f>
        <v/>
      </c>
      <c r="G64" s="43" t="str">
        <f>IF(E64="I",-'Speed-entry'!I64,'Speed-entry'!I64)</f>
        <v/>
      </c>
      <c r="H64" s="43" t="str">
        <f>IF(E64="I",-'Speed-entry'!K64,'Speed-entry'!K64)</f>
        <v/>
      </c>
      <c r="I64" s="43" t="str">
        <f>IF(E64="I",-'Speed-entry'!M64,'Speed-entry'!M64)</f>
        <v/>
      </c>
      <c r="J64" s="43" t="str">
        <f>IF(E64="I",-'Speed-entry'!O64,'Speed-entry'!O64)</f>
        <v/>
      </c>
      <c r="L64" s="88" t="s">
        <v>131</v>
      </c>
      <c r="M64" s="17">
        <f t="shared" si="4"/>
        <v>0</v>
      </c>
      <c r="N64" s="17">
        <f t="shared" si="5"/>
        <v>0</v>
      </c>
      <c r="O64" s="17">
        <f t="shared" si="6"/>
        <v>0</v>
      </c>
      <c r="P64" s="17">
        <f t="shared" si="7"/>
        <v>0</v>
      </c>
      <c r="Q64" s="51">
        <f t="shared" si="8"/>
        <v>0</v>
      </c>
    </row>
    <row r="65" spans="1:17" ht="13" thickBot="1" x14ac:dyDescent="0.3">
      <c r="A65" s="45" t="str">
        <f>IF(LEFT('Speed-entry'!B65,1)="6",6,IF(LEFT('Speed-entry'!B65,1)="5",5,IF(LEFT('Speed-entry'!B65,1)="9",7,IF(LEFT('Speed-entry'!B65,1)="2",7,IF(LEFT('Speed-entry'!B65,1)="7",7,"")))))</f>
        <v/>
      </c>
      <c r="B65" s="26" t="str">
        <f>'Speed-entry'!B65</f>
        <v/>
      </c>
      <c r="C65" s="26" t="str">
        <f>'Speed-entry'!D65</f>
        <v/>
      </c>
      <c r="D65" s="26" t="str">
        <f t="shared" si="9"/>
        <v/>
      </c>
      <c r="E65" s="26" t="str">
        <f>'Speed-entry'!E65</f>
        <v/>
      </c>
      <c r="F65" s="43" t="str">
        <f>IF(E65="I",-'Speed-entry'!G65,'Speed-entry'!G65)</f>
        <v/>
      </c>
      <c r="G65" s="43" t="str">
        <f>IF(E65="I",-'Speed-entry'!I65,'Speed-entry'!I65)</f>
        <v/>
      </c>
      <c r="H65" s="43" t="str">
        <f>IF(E65="I",-'Speed-entry'!K65,'Speed-entry'!K65)</f>
        <v/>
      </c>
      <c r="I65" s="43" t="str">
        <f>IF(E65="I",-'Speed-entry'!M65,'Speed-entry'!M65)</f>
        <v/>
      </c>
      <c r="J65" s="43" t="str">
        <f>IF(E65="I",-'Speed-entry'!O65,'Speed-entry'!O65)</f>
        <v/>
      </c>
      <c r="L65" s="89" t="s">
        <v>132</v>
      </c>
      <c r="M65" s="90">
        <f t="shared" si="4"/>
        <v>0</v>
      </c>
      <c r="N65" s="90">
        <f t="shared" si="5"/>
        <v>0</v>
      </c>
      <c r="O65" s="90">
        <f t="shared" si="6"/>
        <v>0</v>
      </c>
      <c r="P65" s="90">
        <f t="shared" si="7"/>
        <v>0</v>
      </c>
      <c r="Q65" s="91">
        <f t="shared" si="8"/>
        <v>0</v>
      </c>
    </row>
    <row r="66" spans="1:17" x14ac:dyDescent="0.25">
      <c r="A66" s="45">
        <f>IF(LEFT('Speed-entry'!B66,1)="6",6,IF(LEFT('Speed-entry'!B66,1)="5",5,IF(LEFT('Speed-entry'!B66,1)="9",7,IF(LEFT('Speed-entry'!B66,1)="2",7,IF(LEFT('Speed-entry'!B66,1)="7",7,"")))))</f>
        <v>6</v>
      </c>
      <c r="B66" s="26">
        <f>'Speed-entry'!B66</f>
        <v>60301</v>
      </c>
      <c r="C66" s="26" t="str">
        <f>'Speed-entry'!D66</f>
        <v>75000</v>
      </c>
      <c r="D66" s="26" t="str">
        <f t="shared" si="9"/>
        <v>75</v>
      </c>
      <c r="E66" s="26" t="str">
        <f>'Speed-entry'!E66</f>
        <v>U</v>
      </c>
      <c r="F66" s="43">
        <f>IF(E66="I",-'Speed-entry'!G66,'Speed-entry'!G66)</f>
        <v>33041</v>
      </c>
      <c r="G66" s="43">
        <f>IF(E66="I",-'Speed-entry'!I66,'Speed-entry'!I66)</f>
        <v>33041</v>
      </c>
      <c r="H66" s="43">
        <f>IF(E66="I",-'Speed-entry'!K66,'Speed-entry'!K66)</f>
        <v>33041</v>
      </c>
      <c r="I66" s="43">
        <f>IF(E66="I",-'Speed-entry'!M66,'Speed-entry'!M66)</f>
        <v>33041</v>
      </c>
      <c r="J66" s="43">
        <f>IF(E66="I",-'Speed-entry'!O66,'Speed-entry'!O66)</f>
        <v>33041</v>
      </c>
    </row>
    <row r="67" spans="1:17" x14ac:dyDescent="0.25">
      <c r="A67" s="45">
        <f>IF(LEFT('Speed-entry'!B67,1)="6",6,IF(LEFT('Speed-entry'!B67,1)="5",5,IF(LEFT('Speed-entry'!B67,1)="9",7,IF(LEFT('Speed-entry'!B67,1)="2",7,IF(LEFT('Speed-entry'!B67,1)="7",7,"")))))</f>
        <v>6</v>
      </c>
      <c r="B67" s="26">
        <f>'Speed-entry'!B67</f>
        <v>62101</v>
      </c>
      <c r="C67" s="26" t="str">
        <f>'Speed-entry'!D67</f>
        <v>75000</v>
      </c>
      <c r="D67" s="26" t="str">
        <f t="shared" si="9"/>
        <v>75</v>
      </c>
      <c r="E67" s="26" t="str">
        <f>'Speed-entry'!E67</f>
        <v>U</v>
      </c>
      <c r="F67" s="43">
        <f>IF(E67="I",-'Speed-entry'!G67,'Speed-entry'!G67)</f>
        <v>123613</v>
      </c>
      <c r="G67" s="43">
        <f>IF(E67="I",-'Speed-entry'!I67,'Speed-entry'!I67)</f>
        <v>123613</v>
      </c>
      <c r="H67" s="43">
        <f>IF(E67="I",-'Speed-entry'!K67,'Speed-entry'!K67)</f>
        <v>123613</v>
      </c>
      <c r="I67" s="43">
        <f>IF(E67="I",-'Speed-entry'!M67,'Speed-entry'!M67)</f>
        <v>123613</v>
      </c>
      <c r="J67" s="43">
        <f>IF(E67="I",-'Speed-entry'!O67,'Speed-entry'!O67)</f>
        <v>123613</v>
      </c>
    </row>
    <row r="68" spans="1:17" x14ac:dyDescent="0.25">
      <c r="A68" s="45">
        <f>IF(LEFT('Speed-entry'!B68,1)="6",6,IF(LEFT('Speed-entry'!B68,1)="5",5,IF(LEFT('Speed-entry'!B68,1)="9",7,IF(LEFT('Speed-entry'!B68,1)="2",7,IF(LEFT('Speed-entry'!B68,1)="7",7,"")))))</f>
        <v>6</v>
      </c>
      <c r="B68" s="26">
        <f>'Speed-entry'!B68</f>
        <v>62108</v>
      </c>
      <c r="C68" s="26" t="str">
        <f>'Speed-entry'!D68</f>
        <v>75000</v>
      </c>
      <c r="D68" s="26" t="str">
        <f t="shared" si="9"/>
        <v>75</v>
      </c>
      <c r="E68" s="26" t="str">
        <f>'Speed-entry'!E68</f>
        <v>U</v>
      </c>
      <c r="F68" s="43">
        <f>IF(E68="I",-'Speed-entry'!G68,'Speed-entry'!G68)</f>
        <v>6900</v>
      </c>
      <c r="G68" s="43">
        <f>IF(E68="I",-'Speed-entry'!I68,'Speed-entry'!I68)</f>
        <v>6900</v>
      </c>
      <c r="H68" s="43">
        <f>IF(E68="I",-'Speed-entry'!K68,'Speed-entry'!K68)</f>
        <v>6900</v>
      </c>
      <c r="I68" s="43">
        <f>IF(E68="I",-'Speed-entry'!M68,'Speed-entry'!M68)</f>
        <v>6900</v>
      </c>
      <c r="J68" s="43">
        <f>IF(E68="I",-'Speed-entry'!O68,'Speed-entry'!O68)</f>
        <v>6900</v>
      </c>
    </row>
    <row r="69" spans="1:17" x14ac:dyDescent="0.25">
      <c r="A69" s="45">
        <f>IF(LEFT('Speed-entry'!B69,1)="6",6,IF(LEFT('Speed-entry'!B69,1)="5",5,IF(LEFT('Speed-entry'!B69,1)="9",7,IF(LEFT('Speed-entry'!B69,1)="2",7,IF(LEFT('Speed-entry'!B69,1)="7",7,"")))))</f>
        <v>6</v>
      </c>
      <c r="B69" s="26">
        <f>'Speed-entry'!B69</f>
        <v>65201</v>
      </c>
      <c r="C69" s="26" t="str">
        <f>'Speed-entry'!D69</f>
        <v>75000</v>
      </c>
      <c r="D69" s="26" t="str">
        <f t="shared" si="9"/>
        <v>75</v>
      </c>
      <c r="E69" s="26" t="str">
        <f>'Speed-entry'!E69</f>
        <v>U</v>
      </c>
      <c r="F69" s="43">
        <f>IF(E69="I",-'Speed-entry'!G69,'Speed-entry'!G69)</f>
        <v>13265</v>
      </c>
      <c r="G69" s="43">
        <f>IF(E69="I",-'Speed-entry'!I69,'Speed-entry'!I69)</f>
        <v>13265</v>
      </c>
      <c r="H69" s="43">
        <f>IF(E69="I",-'Speed-entry'!K69,'Speed-entry'!K69)</f>
        <v>13265</v>
      </c>
      <c r="I69" s="43">
        <f>IF(E69="I",-'Speed-entry'!M69,'Speed-entry'!M69)</f>
        <v>13265</v>
      </c>
      <c r="J69" s="43">
        <f>IF(E69="I",-'Speed-entry'!O69,'Speed-entry'!O69)</f>
        <v>13265</v>
      </c>
    </row>
    <row r="70" spans="1:17" x14ac:dyDescent="0.25">
      <c r="A70" s="45">
        <f>IF(LEFT('Speed-entry'!B70,1)="6",6,IF(LEFT('Speed-entry'!B70,1)="5",5,IF(LEFT('Speed-entry'!B70,1)="9",7,IF(LEFT('Speed-entry'!B70,1)="2",7,IF(LEFT('Speed-entry'!B70,1)="7",7,"")))))</f>
        <v>6</v>
      </c>
      <c r="B70" s="26">
        <f>'Speed-entry'!B70</f>
        <v>65701</v>
      </c>
      <c r="C70" s="26" t="str">
        <f>'Speed-entry'!D70</f>
        <v>75000</v>
      </c>
      <c r="D70" s="26" t="str">
        <f t="shared" si="9"/>
        <v>75</v>
      </c>
      <c r="E70" s="26" t="str">
        <f>'Speed-entry'!E70</f>
        <v>U</v>
      </c>
      <c r="F70" s="43">
        <f>IF(E70="I",-'Speed-entry'!G70,'Speed-entry'!G70)</f>
        <v>7240</v>
      </c>
      <c r="G70" s="43">
        <f>IF(E70="I",-'Speed-entry'!I70,'Speed-entry'!I70)</f>
        <v>7240</v>
      </c>
      <c r="H70" s="43">
        <f>IF(E70="I",-'Speed-entry'!K70,'Speed-entry'!K70)</f>
        <v>7240</v>
      </c>
      <c r="I70" s="43">
        <f>IF(E70="I",-'Speed-entry'!M70,'Speed-entry'!M70)</f>
        <v>7240</v>
      </c>
      <c r="J70" s="43">
        <f>IF(E70="I",-'Speed-entry'!O70,'Speed-entry'!O70)</f>
        <v>7240</v>
      </c>
    </row>
    <row r="71" spans="1:17" x14ac:dyDescent="0.25">
      <c r="A71" s="45">
        <f>IF(LEFT('Speed-entry'!B71,1)="6",6,IF(LEFT('Speed-entry'!B71,1)="5",5,IF(LEFT('Speed-entry'!B71,1)="9",7,IF(LEFT('Speed-entry'!B71,1)="2",7,IF(LEFT('Speed-entry'!B71,1)="7",7,"")))))</f>
        <v>6</v>
      </c>
      <c r="B71" s="26">
        <f>'Speed-entry'!B71</f>
        <v>65713</v>
      </c>
      <c r="C71" s="26" t="str">
        <f>'Speed-entry'!D71</f>
        <v>75000</v>
      </c>
      <c r="D71" s="26" t="str">
        <f t="shared" si="9"/>
        <v>75</v>
      </c>
      <c r="E71" s="26" t="str">
        <f>'Speed-entry'!E71</f>
        <v>U</v>
      </c>
      <c r="F71" s="43">
        <f>IF(E71="I",-'Speed-entry'!G71,'Speed-entry'!G71)</f>
        <v>19922</v>
      </c>
      <c r="G71" s="43">
        <f>IF(E71="I",-'Speed-entry'!I71,'Speed-entry'!I71)</f>
        <v>19922</v>
      </c>
      <c r="H71" s="43">
        <f>IF(E71="I",-'Speed-entry'!K71,'Speed-entry'!K71)</f>
        <v>19922</v>
      </c>
      <c r="I71" s="43">
        <f>IF(E71="I",-'Speed-entry'!M71,'Speed-entry'!M71)</f>
        <v>19922</v>
      </c>
      <c r="J71" s="43">
        <f>IF(E71="I",-'Speed-entry'!O71,'Speed-entry'!O71)</f>
        <v>19922</v>
      </c>
    </row>
    <row r="72" spans="1:17" x14ac:dyDescent="0.25">
      <c r="A72" s="45">
        <f>IF(LEFT('Speed-entry'!B72,1)="6",6,IF(LEFT('Speed-entry'!B72,1)="5",5,IF(LEFT('Speed-entry'!B72,1)="9",7,IF(LEFT('Speed-entry'!B72,1)="2",7,IF(LEFT('Speed-entry'!B72,1)="7",7,"")))))</f>
        <v>6</v>
      </c>
      <c r="B72" s="26">
        <f>'Speed-entry'!B72</f>
        <v>60401</v>
      </c>
      <c r="C72" s="26" t="str">
        <f>'Speed-entry'!D72</f>
        <v>75000</v>
      </c>
      <c r="D72" s="26" t="str">
        <f t="shared" si="9"/>
        <v>75</v>
      </c>
      <c r="E72" s="26" t="str">
        <f>'Speed-entry'!E72</f>
        <v>U</v>
      </c>
      <c r="F72" s="43">
        <f>IF(E72="I",-'Speed-entry'!G72,'Speed-entry'!G72)</f>
        <v>214180</v>
      </c>
      <c r="G72" s="43">
        <f>IF(E72="I",-'Speed-entry'!I72,'Speed-entry'!I72)</f>
        <v>214180</v>
      </c>
      <c r="H72" s="43">
        <f>IF(E72="I",-'Speed-entry'!K72,'Speed-entry'!K72)</f>
        <v>214180</v>
      </c>
      <c r="I72" s="43">
        <f>IF(E72="I",-'Speed-entry'!M72,'Speed-entry'!M72)</f>
        <v>214180</v>
      </c>
      <c r="J72" s="43">
        <f>IF(E72="I",-'Speed-entry'!O72,'Speed-entry'!O72)</f>
        <v>214180</v>
      </c>
    </row>
    <row r="73" spans="1:17" x14ac:dyDescent="0.25">
      <c r="A73" s="45">
        <f>IF(LEFT('Speed-entry'!B73,1)="6",6,IF(LEFT('Speed-entry'!B73,1)="5",5,IF(LEFT('Speed-entry'!B73,1)="9",7,IF(LEFT('Speed-entry'!B73,1)="2",7,IF(LEFT('Speed-entry'!B73,1)="7",7,"")))))</f>
        <v>7</v>
      </c>
      <c r="B73" s="26">
        <f>'Speed-entry'!B73</f>
        <v>7722101</v>
      </c>
      <c r="C73" s="26" t="str">
        <f>'Speed-entry'!D73</f>
        <v>75000</v>
      </c>
      <c r="D73" s="26" t="str">
        <f t="shared" si="9"/>
        <v>75</v>
      </c>
      <c r="E73" s="26" t="str">
        <f>'Speed-entry'!E73</f>
        <v>U</v>
      </c>
      <c r="F73" s="43">
        <f>IF(E73="I",-'Speed-entry'!G73,'Speed-entry'!G73)</f>
        <v>-418161</v>
      </c>
      <c r="G73" s="43">
        <f>IF(E73="I",-'Speed-entry'!I73,'Speed-entry'!I73)</f>
        <v>-418161</v>
      </c>
      <c r="H73" s="43">
        <f>IF(E73="I",-'Speed-entry'!K73,'Speed-entry'!K73)</f>
        <v>-418161</v>
      </c>
      <c r="I73" s="43">
        <f>IF(E73="I",-'Speed-entry'!M73,'Speed-entry'!M73)</f>
        <v>-418161</v>
      </c>
      <c r="J73" s="43">
        <f>IF(E73="I",-'Speed-entry'!O73,'Speed-entry'!O73)</f>
        <v>-418161</v>
      </c>
    </row>
    <row r="74" spans="1:17" x14ac:dyDescent="0.25">
      <c r="A74" s="45">
        <f>IF(LEFT('Speed-entry'!B74,1)="6",6,IF(LEFT('Speed-entry'!B74,1)="5",5,IF(LEFT('Speed-entry'!B74,1)="9",7,IF(LEFT('Speed-entry'!B74,1)="2",7,IF(LEFT('Speed-entry'!B74,1)="7",7,"")))))</f>
        <v>6</v>
      </c>
      <c r="B74" s="26">
        <f>'Speed-entry'!B74</f>
        <v>60199</v>
      </c>
      <c r="C74" s="26" t="str">
        <f>'Speed-entry'!D74</f>
        <v>71101</v>
      </c>
      <c r="D74" s="26" t="str">
        <f t="shared" si="9"/>
        <v>71</v>
      </c>
      <c r="E74" s="26" t="str">
        <f>'Speed-entry'!E74</f>
        <v>U</v>
      </c>
      <c r="F74" s="43">
        <f>IF(E74="I",-'Speed-entry'!G74,'Speed-entry'!G74)</f>
        <v>-418161</v>
      </c>
      <c r="G74" s="43">
        <f>IF(E74="I",-'Speed-entry'!I74,'Speed-entry'!I74)</f>
        <v>-418161</v>
      </c>
      <c r="H74" s="43">
        <f>IF(E74="I",-'Speed-entry'!K74,'Speed-entry'!K74)</f>
        <v>-418161</v>
      </c>
      <c r="I74" s="43">
        <f>IF(E74="I",-'Speed-entry'!M74,'Speed-entry'!M74)</f>
        <v>-418161</v>
      </c>
      <c r="J74" s="43">
        <f>IF(E74="I",-'Speed-entry'!O74,'Speed-entry'!O74)</f>
        <v>-418161</v>
      </c>
    </row>
    <row r="75" spans="1:17" x14ac:dyDescent="0.25">
      <c r="A75" s="45">
        <f>IF(LEFT('Speed-entry'!B75,1)="6",6,IF(LEFT('Speed-entry'!B75,1)="5",5,IF(LEFT('Speed-entry'!B75,1)="9",7,IF(LEFT('Speed-entry'!B75,1)="2",7,IF(LEFT('Speed-entry'!B75,1)="7",7,"")))))</f>
        <v>7</v>
      </c>
      <c r="B75" s="26">
        <f>'Speed-entry'!B75</f>
        <v>99101</v>
      </c>
      <c r="C75" s="26" t="str">
        <f>'Speed-entry'!D75</f>
        <v>71101</v>
      </c>
      <c r="D75" s="26" t="str">
        <f t="shared" si="9"/>
        <v>71</v>
      </c>
      <c r="E75" s="26" t="str">
        <f>'Speed-entry'!E75</f>
        <v>I</v>
      </c>
      <c r="F75" s="43">
        <f>IF(E75="I",-'Speed-entry'!G75,'Speed-entry'!G75)</f>
        <v>418161</v>
      </c>
      <c r="G75" s="43">
        <f>IF(E75="I",-'Speed-entry'!I75,'Speed-entry'!I75)</f>
        <v>418161</v>
      </c>
      <c r="H75" s="43">
        <f>IF(E75="I",-'Speed-entry'!K75,'Speed-entry'!K75)</f>
        <v>418161</v>
      </c>
      <c r="I75" s="43">
        <f>IF(E75="I",-'Speed-entry'!M75,'Speed-entry'!M75)</f>
        <v>418161</v>
      </c>
      <c r="J75" s="43">
        <f>IF(E75="I",-'Speed-entry'!O75,'Speed-entry'!O75)</f>
        <v>418161</v>
      </c>
    </row>
    <row r="76" spans="1:17" x14ac:dyDescent="0.25">
      <c r="A76" s="45" t="e">
        <f>IF(LEFT('Speed-entry'!B76,1)="6",6,IF(LEFT('Speed-entry'!B76,1)="5",5,IF(LEFT('Speed-entry'!B76,1)="9",7,IF(LEFT('Speed-entry'!B76,1)="2",7,IF(LEFT('Speed-entry'!B76,1)="7",7,"")))))</f>
        <v>#REF!</v>
      </c>
      <c r="B76" s="26" t="e">
        <f>'Speed-entry'!B76</f>
        <v>#REF!</v>
      </c>
      <c r="C76" s="26" t="e">
        <f>'Speed-entry'!D76</f>
        <v>#REF!</v>
      </c>
      <c r="D76" s="26" t="e">
        <f t="shared" si="9"/>
        <v>#REF!</v>
      </c>
      <c r="E76" s="26" t="e">
        <f>'Speed-entry'!E76</f>
        <v>#REF!</v>
      </c>
      <c r="F76" s="43" t="e">
        <f>IF(E76="I",-'Speed-entry'!G76,'Speed-entry'!G76)</f>
        <v>#REF!</v>
      </c>
      <c r="G76" s="43" t="e">
        <f>IF(E76="I",-'Speed-entry'!I76,'Speed-entry'!I76)</f>
        <v>#REF!</v>
      </c>
      <c r="H76" s="43" t="e">
        <f>IF(E76="I",-'Speed-entry'!K76,'Speed-entry'!K76)</f>
        <v>#REF!</v>
      </c>
      <c r="I76" s="43" t="e">
        <f>IF(E76="I",-'Speed-entry'!M76,'Speed-entry'!M76)</f>
        <v>#REF!</v>
      </c>
      <c r="J76" s="43" t="e">
        <f>IF(E76="I",-'Speed-entry'!O76,'Speed-entry'!O76)</f>
        <v>#REF!</v>
      </c>
    </row>
    <row r="77" spans="1:17" x14ac:dyDescent="0.25">
      <c r="A77" s="45" t="e">
        <f>IF(LEFT('Speed-entry'!B77,1)="6",6,IF(LEFT('Speed-entry'!B77,1)="5",5,IF(LEFT('Speed-entry'!B77,1)="9",7,IF(LEFT('Speed-entry'!B77,1)="2",7,IF(LEFT('Speed-entry'!B77,1)="7",7,"")))))</f>
        <v>#REF!</v>
      </c>
      <c r="B77" s="26" t="e">
        <f>'Speed-entry'!B77</f>
        <v>#REF!</v>
      </c>
      <c r="C77" s="26" t="e">
        <f>'Speed-entry'!D77</f>
        <v>#REF!</v>
      </c>
      <c r="D77" s="26" t="e">
        <f t="shared" si="9"/>
        <v>#REF!</v>
      </c>
      <c r="E77" s="26" t="e">
        <f>'Speed-entry'!E77</f>
        <v>#REF!</v>
      </c>
      <c r="F77" s="43" t="e">
        <f>IF(E77="I",-'Speed-entry'!G77,'Speed-entry'!G77)</f>
        <v>#REF!</v>
      </c>
      <c r="G77" s="43" t="e">
        <f>IF(E77="I",-'Speed-entry'!I77,'Speed-entry'!I77)</f>
        <v>#REF!</v>
      </c>
      <c r="H77" s="43" t="e">
        <f>IF(E77="I",-'Speed-entry'!K77,'Speed-entry'!K77)</f>
        <v>#REF!</v>
      </c>
      <c r="I77" s="43" t="e">
        <f>IF(E77="I",-'Speed-entry'!M77,'Speed-entry'!M77)</f>
        <v>#REF!</v>
      </c>
      <c r="J77" s="43" t="e">
        <f>IF(E77="I",-'Speed-entry'!O77,'Speed-entry'!O77)</f>
        <v>#REF!</v>
      </c>
    </row>
    <row r="78" spans="1:17" x14ac:dyDescent="0.25">
      <c r="A78" s="45">
        <f>IF(LEFT('Speed-entry'!B78,1)="6",6,IF(LEFT('Speed-entry'!B78,1)="5",5,IF(LEFT('Speed-entry'!B78,1)="9",7,IF(LEFT('Speed-entry'!B78,1)="2",7,IF(LEFT('Speed-entry'!B78,1)="7",7,"")))))</f>
        <v>6</v>
      </c>
      <c r="B78" s="26">
        <f>'Speed-entry'!B78</f>
        <v>62102</v>
      </c>
      <c r="C78" s="26" t="str">
        <f>'Speed-entry'!D78</f>
        <v>38007</v>
      </c>
      <c r="D78" s="26" t="str">
        <f t="shared" si="9"/>
        <v>38</v>
      </c>
      <c r="E78" s="26" t="str">
        <f>'Speed-entry'!E78</f>
        <v>U</v>
      </c>
      <c r="F78" s="43">
        <f>IF(E78="I",-'Speed-entry'!G78,'Speed-entry'!G78)</f>
        <v>131839</v>
      </c>
      <c r="G78" s="43">
        <f>IF(E78="I",-'Speed-entry'!I78,'Speed-entry'!I78)</f>
        <v>131839</v>
      </c>
      <c r="H78" s="43">
        <f>IF(E78="I",-'Speed-entry'!K78,'Speed-entry'!K78)</f>
        <v>131839</v>
      </c>
      <c r="I78" s="43">
        <f>IF(E78="I",-'Speed-entry'!M78,'Speed-entry'!M78)</f>
        <v>131839</v>
      </c>
      <c r="J78" s="43">
        <f>IF(E78="I",-'Speed-entry'!O78,'Speed-entry'!O78)</f>
        <v>131839</v>
      </c>
    </row>
    <row r="79" spans="1:17" x14ac:dyDescent="0.25">
      <c r="A79" s="45">
        <f>IF(LEFT('Speed-entry'!B79,1)="6",6,IF(LEFT('Speed-entry'!B79,1)="5",5,IF(LEFT('Speed-entry'!B79,1)="9",7,IF(LEFT('Speed-entry'!B79,1)="2",7,IF(LEFT('Speed-entry'!B79,1)="7",7,"")))))</f>
        <v>6</v>
      </c>
      <c r="B79" s="26">
        <f>'Speed-entry'!B79</f>
        <v>60199</v>
      </c>
      <c r="C79" s="26" t="str">
        <f>'Speed-entry'!D79</f>
        <v>71101</v>
      </c>
      <c r="D79" s="26" t="str">
        <f t="shared" si="9"/>
        <v>71</v>
      </c>
      <c r="E79" s="26" t="str">
        <f>'Speed-entry'!E79</f>
        <v>U</v>
      </c>
      <c r="F79" s="43">
        <f>IF(E79="I",-'Speed-entry'!G79,'Speed-entry'!G79)</f>
        <v>-131839</v>
      </c>
      <c r="G79" s="43">
        <f>IF(E79="I",-'Speed-entry'!I79,'Speed-entry'!I79)</f>
        <v>-131839</v>
      </c>
      <c r="H79" s="43">
        <f>IF(E79="I",-'Speed-entry'!K79,'Speed-entry'!K79)</f>
        <v>-131839</v>
      </c>
      <c r="I79" s="43">
        <f>IF(E79="I",-'Speed-entry'!M79,'Speed-entry'!M79)</f>
        <v>-131839</v>
      </c>
      <c r="J79" s="43">
        <f>IF(E79="I",-'Speed-entry'!O79,'Speed-entry'!O79)</f>
        <v>-131839</v>
      </c>
    </row>
    <row r="80" spans="1:17" x14ac:dyDescent="0.25">
      <c r="A80" s="45">
        <f>IF(LEFT('Speed-entry'!B80,1)="6",6,IF(LEFT('Speed-entry'!B80,1)="5",5,IF(LEFT('Speed-entry'!B80,1)="9",7,IF(LEFT('Speed-entry'!B80,1)="2",7,IF(LEFT('Speed-entry'!B80,1)="7",7,"")))))</f>
        <v>7</v>
      </c>
      <c r="B80" s="26">
        <f>'Speed-entry'!B80</f>
        <v>99101</v>
      </c>
      <c r="C80" s="26" t="str">
        <f>'Speed-entry'!D80</f>
        <v>71101</v>
      </c>
      <c r="D80" s="26" t="str">
        <f t="shared" si="9"/>
        <v>71</v>
      </c>
      <c r="E80" s="26" t="str">
        <f>'Speed-entry'!E80</f>
        <v>I</v>
      </c>
      <c r="F80" s="43">
        <f>IF(E80="I",-'Speed-entry'!G80,'Speed-entry'!G80)</f>
        <v>131839</v>
      </c>
      <c r="G80" s="43">
        <f>IF(E80="I",-'Speed-entry'!I80,'Speed-entry'!I80)</f>
        <v>131839</v>
      </c>
      <c r="H80" s="43">
        <f>IF(E80="I",-'Speed-entry'!K80,'Speed-entry'!K80)</f>
        <v>131839</v>
      </c>
      <c r="I80" s="43">
        <f>IF(E80="I",-'Speed-entry'!M80,'Speed-entry'!M80)</f>
        <v>131839</v>
      </c>
      <c r="J80" s="43">
        <f>IF(E80="I",-'Speed-entry'!O80,'Speed-entry'!O80)</f>
        <v>131839</v>
      </c>
    </row>
    <row r="81" spans="1:10" x14ac:dyDescent="0.25">
      <c r="A81" s="45">
        <f>IF(LEFT('Speed-entry'!B81,1)="6",6,IF(LEFT('Speed-entry'!B81,1)="5",5,IF(LEFT('Speed-entry'!B81,1)="9",7,IF(LEFT('Speed-entry'!B81,1)="2",7,IF(LEFT('Speed-entry'!B81,1)="7",7,"")))))</f>
        <v>7</v>
      </c>
      <c r="B81" s="26">
        <f>'Speed-entry'!B81</f>
        <v>29999</v>
      </c>
      <c r="C81" s="26" t="str">
        <f>'Speed-entry'!D81</f>
        <v>38999</v>
      </c>
      <c r="D81" s="26" t="str">
        <f t="shared" si="9"/>
        <v>38</v>
      </c>
      <c r="E81" s="26" t="str">
        <f>'Speed-entry'!E81</f>
        <v>U</v>
      </c>
      <c r="F81" s="43">
        <f>IF(E81="I",-'Speed-entry'!G81,'Speed-entry'!G81)</f>
        <v>-131839</v>
      </c>
      <c r="G81" s="43">
        <f>IF(E81="I",-'Speed-entry'!I81,'Speed-entry'!I81)</f>
        <v>-131839</v>
      </c>
      <c r="H81" s="43">
        <f>IF(E81="I",-'Speed-entry'!K81,'Speed-entry'!K81)</f>
        <v>-131839</v>
      </c>
      <c r="I81" s="43">
        <f>IF(E81="I",-'Speed-entry'!M81,'Speed-entry'!M81)</f>
        <v>-131839</v>
      </c>
      <c r="J81" s="43">
        <f>IF(E81="I",-'Speed-entry'!O81,'Speed-entry'!O81)</f>
        <v>-131839</v>
      </c>
    </row>
    <row r="82" spans="1:10" x14ac:dyDescent="0.25">
      <c r="A82" s="45" t="str">
        <f>IF(LEFT('Speed-entry'!B82,1)="6",6,IF(LEFT('Speed-entry'!B82,1)="5",5,IF(LEFT('Speed-entry'!B82,1)="9",7,IF(LEFT('Speed-entry'!B82,1)="2",7,IF(LEFT('Speed-entry'!B82,1)="7",7,"")))))</f>
        <v/>
      </c>
      <c r="B82" s="26" t="str">
        <f>'Speed-entry'!B82</f>
        <v/>
      </c>
      <c r="C82" s="26" t="str">
        <f>'Speed-entry'!D82</f>
        <v/>
      </c>
      <c r="D82" s="26" t="str">
        <f t="shared" si="9"/>
        <v/>
      </c>
      <c r="E82" s="26" t="str">
        <f>'Speed-entry'!E82</f>
        <v/>
      </c>
      <c r="F82" s="43" t="str">
        <f>IF(E82="I",-'Speed-entry'!G82,'Speed-entry'!G82)</f>
        <v/>
      </c>
      <c r="G82" s="43" t="str">
        <f>IF(E82="I",-'Speed-entry'!I82,'Speed-entry'!I82)</f>
        <v/>
      </c>
      <c r="H82" s="43" t="str">
        <f>IF(E82="I",-'Speed-entry'!K82,'Speed-entry'!K82)</f>
        <v/>
      </c>
      <c r="I82" s="43" t="str">
        <f>IF(E82="I",-'Speed-entry'!M82,'Speed-entry'!M82)</f>
        <v/>
      </c>
      <c r="J82" s="43" t="str">
        <f>IF(E82="I",-'Speed-entry'!O82,'Speed-entry'!O82)</f>
        <v/>
      </c>
    </row>
    <row r="83" spans="1:10" x14ac:dyDescent="0.25">
      <c r="A83" s="45" t="str">
        <f>IF(LEFT('Speed-entry'!B83,1)="6",6,IF(LEFT('Speed-entry'!B83,1)="5",5,IF(LEFT('Speed-entry'!B83,1)="9",7,IF(LEFT('Speed-entry'!B83,1)="2",7,IF(LEFT('Speed-entry'!B83,1)="7",7,"")))))</f>
        <v/>
      </c>
      <c r="B83" s="26" t="str">
        <f>'Speed-entry'!B83</f>
        <v/>
      </c>
      <c r="C83" s="26" t="str">
        <f>'Speed-entry'!D83</f>
        <v/>
      </c>
      <c r="D83" s="26" t="str">
        <f t="shared" si="9"/>
        <v/>
      </c>
      <c r="E83" s="26" t="str">
        <f>'Speed-entry'!E83</f>
        <v/>
      </c>
      <c r="F83" s="43" t="str">
        <f>IF(E83="I",-'Speed-entry'!G83,'Speed-entry'!G83)</f>
        <v/>
      </c>
      <c r="G83" s="43" t="str">
        <f>IF(E83="I",-'Speed-entry'!I83,'Speed-entry'!I83)</f>
        <v/>
      </c>
      <c r="H83" s="43" t="str">
        <f>IF(E83="I",-'Speed-entry'!K83,'Speed-entry'!K83)</f>
        <v/>
      </c>
      <c r="I83" s="43" t="str">
        <f>IF(E83="I",-'Speed-entry'!M83,'Speed-entry'!M83)</f>
        <v/>
      </c>
      <c r="J83" s="43" t="str">
        <f>IF(E83="I",-'Speed-entry'!O83,'Speed-entry'!O83)</f>
        <v/>
      </c>
    </row>
    <row r="84" spans="1:10" x14ac:dyDescent="0.25">
      <c r="A84" s="45" t="str">
        <f>IF(LEFT('Speed-entry'!B84,1)="6",6,IF(LEFT('Speed-entry'!B84,1)="5",5,IF(LEFT('Speed-entry'!B84,1)="9",7,IF(LEFT('Speed-entry'!B84,1)="2",7,IF(LEFT('Speed-entry'!B84,1)="7",7,"")))))</f>
        <v/>
      </c>
      <c r="B84" s="26" t="str">
        <f>'Speed-entry'!B84</f>
        <v/>
      </c>
      <c r="C84" s="26" t="str">
        <f>'Speed-entry'!D84</f>
        <v/>
      </c>
      <c r="D84" s="26" t="str">
        <f t="shared" si="9"/>
        <v/>
      </c>
      <c r="E84" s="26" t="str">
        <f>'Speed-entry'!E84</f>
        <v/>
      </c>
      <c r="F84" s="43" t="str">
        <f>IF(E84="I",-'Speed-entry'!G84,'Speed-entry'!G84)</f>
        <v/>
      </c>
      <c r="G84" s="43" t="str">
        <f>IF(E84="I",-'Speed-entry'!I84,'Speed-entry'!I84)</f>
        <v/>
      </c>
      <c r="H84" s="43" t="str">
        <f>IF(E84="I",-'Speed-entry'!K84,'Speed-entry'!K84)</f>
        <v/>
      </c>
      <c r="I84" s="43" t="str">
        <f>IF(E84="I",-'Speed-entry'!M84,'Speed-entry'!M84)</f>
        <v/>
      </c>
      <c r="J84" s="43" t="str">
        <f>IF(E84="I",-'Speed-entry'!O84,'Speed-entry'!O84)</f>
        <v/>
      </c>
    </row>
    <row r="85" spans="1:10" x14ac:dyDescent="0.25">
      <c r="A85" s="45" t="str">
        <f>IF(LEFT('Speed-entry'!B85,1)="6",6,IF(LEFT('Speed-entry'!B85,1)="5",5,IF(LEFT('Speed-entry'!B85,1)="9",7,IF(LEFT('Speed-entry'!B85,1)="2",7,IF(LEFT('Speed-entry'!B85,1)="7",7,"")))))</f>
        <v/>
      </c>
      <c r="B85" s="26" t="str">
        <f>'Speed-entry'!B85</f>
        <v/>
      </c>
      <c r="C85" s="26" t="str">
        <f>'Speed-entry'!D85</f>
        <v/>
      </c>
      <c r="D85" s="26" t="str">
        <f t="shared" si="9"/>
        <v/>
      </c>
      <c r="E85" s="26" t="str">
        <f>'Speed-entry'!E85</f>
        <v/>
      </c>
      <c r="F85" s="43" t="str">
        <f>IF(E85="I",-'Speed-entry'!G85,'Speed-entry'!G85)</f>
        <v/>
      </c>
      <c r="G85" s="43" t="str">
        <f>IF(E85="I",-'Speed-entry'!I85,'Speed-entry'!I85)</f>
        <v/>
      </c>
      <c r="H85" s="43" t="str">
        <f>IF(E85="I",-'Speed-entry'!K85,'Speed-entry'!K85)</f>
        <v/>
      </c>
      <c r="I85" s="43" t="str">
        <f>IF(E85="I",-'Speed-entry'!M85,'Speed-entry'!M85)</f>
        <v/>
      </c>
      <c r="J85" s="43" t="str">
        <f>IF(E85="I",-'Speed-entry'!O85,'Speed-entry'!O85)</f>
        <v/>
      </c>
    </row>
    <row r="86" spans="1:10" x14ac:dyDescent="0.25">
      <c r="A86" s="45" t="str">
        <f>IF(LEFT('Speed-entry'!B86,1)="6",6,IF(LEFT('Speed-entry'!B86,1)="5",5,IF(LEFT('Speed-entry'!B86,1)="9",7,IF(LEFT('Speed-entry'!B86,1)="2",7,IF(LEFT('Speed-entry'!B86,1)="7",7,"")))))</f>
        <v/>
      </c>
      <c r="B86" s="26" t="str">
        <f>'Speed-entry'!B86</f>
        <v/>
      </c>
      <c r="C86" s="26" t="str">
        <f>'Speed-entry'!D86</f>
        <v/>
      </c>
      <c r="D86" s="26" t="str">
        <f t="shared" si="9"/>
        <v/>
      </c>
      <c r="E86" s="26" t="str">
        <f>'Speed-entry'!E86</f>
        <v/>
      </c>
      <c r="F86" s="43" t="str">
        <f>IF(E86="I",-'Speed-entry'!G86,'Speed-entry'!G86)</f>
        <v/>
      </c>
      <c r="G86" s="43" t="str">
        <f>IF(E86="I",-'Speed-entry'!I86,'Speed-entry'!I86)</f>
        <v/>
      </c>
      <c r="H86" s="43" t="str">
        <f>IF(E86="I",-'Speed-entry'!K86,'Speed-entry'!K86)</f>
        <v/>
      </c>
      <c r="I86" s="43" t="str">
        <f>IF(E86="I",-'Speed-entry'!M86,'Speed-entry'!M86)</f>
        <v/>
      </c>
      <c r="J86" s="43" t="str">
        <f>IF(E86="I",-'Speed-entry'!O86,'Speed-entry'!O86)</f>
        <v/>
      </c>
    </row>
    <row r="87" spans="1:10" x14ac:dyDescent="0.25">
      <c r="A87" s="45" t="str">
        <f>IF(LEFT('Speed-entry'!B87,1)="6",6,IF(LEFT('Speed-entry'!B87,1)="5",5,IF(LEFT('Speed-entry'!B87,1)="9",7,IF(LEFT('Speed-entry'!B87,1)="2",7,IF(LEFT('Speed-entry'!B87,1)="7",7,"")))))</f>
        <v/>
      </c>
      <c r="B87" s="26" t="str">
        <f>'Speed-entry'!B87</f>
        <v/>
      </c>
      <c r="C87" s="26" t="str">
        <f>'Speed-entry'!D87</f>
        <v/>
      </c>
      <c r="D87" s="26" t="str">
        <f t="shared" si="9"/>
        <v/>
      </c>
      <c r="E87" s="26" t="str">
        <f>'Speed-entry'!E87</f>
        <v/>
      </c>
      <c r="F87" s="43" t="str">
        <f>IF(E87="I",-'Speed-entry'!G87,'Speed-entry'!G87)</f>
        <v/>
      </c>
      <c r="G87" s="43" t="str">
        <f>IF(E87="I",-'Speed-entry'!I87,'Speed-entry'!I87)</f>
        <v/>
      </c>
      <c r="H87" s="43" t="str">
        <f>IF(E87="I",-'Speed-entry'!K87,'Speed-entry'!K87)</f>
        <v/>
      </c>
      <c r="I87" s="43" t="str">
        <f>IF(E87="I",-'Speed-entry'!M87,'Speed-entry'!M87)</f>
        <v/>
      </c>
      <c r="J87" s="43" t="str">
        <f>IF(E87="I",-'Speed-entry'!O87,'Speed-entry'!O87)</f>
        <v/>
      </c>
    </row>
    <row r="88" spans="1:10" x14ac:dyDescent="0.25">
      <c r="A88" s="45" t="str">
        <f>IF(LEFT('Speed-entry'!B88,1)="6",6,IF(LEFT('Speed-entry'!B88,1)="5",5,IF(LEFT('Speed-entry'!B88,1)="9",7,IF(LEFT('Speed-entry'!B88,1)="2",7,IF(LEFT('Speed-entry'!B88,1)="7",7,"")))))</f>
        <v/>
      </c>
      <c r="B88" s="26" t="str">
        <f>'Speed-entry'!B88</f>
        <v/>
      </c>
      <c r="C88" s="26" t="str">
        <f>'Speed-entry'!D88</f>
        <v/>
      </c>
      <c r="D88" s="26" t="str">
        <f t="shared" si="9"/>
        <v/>
      </c>
      <c r="E88" s="26" t="str">
        <f>'Speed-entry'!E88</f>
        <v/>
      </c>
      <c r="F88" s="43" t="str">
        <f>IF(E88="I",-'Speed-entry'!G88,'Speed-entry'!G88)</f>
        <v/>
      </c>
      <c r="G88" s="43" t="str">
        <f>IF(E88="I",-'Speed-entry'!I88,'Speed-entry'!I88)</f>
        <v/>
      </c>
      <c r="H88" s="43" t="str">
        <f>IF(E88="I",-'Speed-entry'!K88,'Speed-entry'!K88)</f>
        <v/>
      </c>
      <c r="I88" s="43" t="str">
        <f>IF(E88="I",-'Speed-entry'!M88,'Speed-entry'!M88)</f>
        <v/>
      </c>
      <c r="J88" s="43" t="str">
        <f>IF(E88="I",-'Speed-entry'!O88,'Speed-entry'!O88)</f>
        <v/>
      </c>
    </row>
    <row r="89" spans="1:10" x14ac:dyDescent="0.25">
      <c r="A89" s="45" t="str">
        <f>IF(LEFT('Speed-entry'!B89,1)="6",6,IF(LEFT('Speed-entry'!B89,1)="5",5,IF(LEFT('Speed-entry'!B89,1)="9",7,IF(LEFT('Speed-entry'!B89,1)="2",7,IF(LEFT('Speed-entry'!B89,1)="7",7,"")))))</f>
        <v/>
      </c>
      <c r="B89" s="26" t="str">
        <f>'Speed-entry'!B89</f>
        <v/>
      </c>
      <c r="C89" s="26" t="str">
        <f>'Speed-entry'!D89</f>
        <v/>
      </c>
      <c r="D89" s="26" t="str">
        <f t="shared" si="9"/>
        <v/>
      </c>
      <c r="E89" s="26" t="str">
        <f>'Speed-entry'!E89</f>
        <v/>
      </c>
      <c r="F89" s="43" t="str">
        <f>IF(E89="I",-'Speed-entry'!G89,'Speed-entry'!G89)</f>
        <v/>
      </c>
      <c r="G89" s="43" t="str">
        <f>IF(E89="I",-'Speed-entry'!I89,'Speed-entry'!I89)</f>
        <v/>
      </c>
      <c r="H89" s="43" t="str">
        <f>IF(E89="I",-'Speed-entry'!K89,'Speed-entry'!K89)</f>
        <v/>
      </c>
      <c r="I89" s="43" t="str">
        <f>IF(E89="I",-'Speed-entry'!M89,'Speed-entry'!M89)</f>
        <v/>
      </c>
      <c r="J89" s="43" t="str">
        <f>IF(E89="I",-'Speed-entry'!O89,'Speed-entry'!O89)</f>
        <v/>
      </c>
    </row>
    <row r="90" spans="1:10" x14ac:dyDescent="0.25">
      <c r="A90" s="45" t="str">
        <f>IF(LEFT('Speed-entry'!B90,1)="6",6,IF(LEFT('Speed-entry'!B90,1)="5",5,IF(LEFT('Speed-entry'!B90,1)="9",7,IF(LEFT('Speed-entry'!B90,1)="2",7,IF(LEFT('Speed-entry'!B90,1)="7",7,"")))))</f>
        <v/>
      </c>
      <c r="B90" s="26" t="str">
        <f>'Speed-entry'!B90</f>
        <v/>
      </c>
      <c r="C90" s="26" t="str">
        <f>'Speed-entry'!D90</f>
        <v/>
      </c>
      <c r="D90" s="26" t="str">
        <f t="shared" si="9"/>
        <v/>
      </c>
      <c r="E90" s="26" t="str">
        <f>'Speed-entry'!E90</f>
        <v/>
      </c>
      <c r="F90" s="43" t="str">
        <f>IF(E90="I",-'Speed-entry'!G90,'Speed-entry'!G90)</f>
        <v/>
      </c>
      <c r="G90" s="43" t="str">
        <f>IF(E90="I",-'Speed-entry'!I90,'Speed-entry'!I90)</f>
        <v/>
      </c>
      <c r="H90" s="43" t="str">
        <f>IF(E90="I",-'Speed-entry'!K90,'Speed-entry'!K90)</f>
        <v/>
      </c>
      <c r="I90" s="43" t="str">
        <f>IF(E90="I",-'Speed-entry'!M90,'Speed-entry'!M90)</f>
        <v/>
      </c>
      <c r="J90" s="43" t="str">
        <f>IF(E90="I",-'Speed-entry'!O90,'Speed-entry'!O90)</f>
        <v/>
      </c>
    </row>
    <row r="91" spans="1:10" x14ac:dyDescent="0.25">
      <c r="A91" s="45" t="str">
        <f>IF(LEFT('Speed-entry'!B91,1)="6",6,IF(LEFT('Speed-entry'!B91,1)="5",5,IF(LEFT('Speed-entry'!B91,1)="9",7,IF(LEFT('Speed-entry'!B91,1)="2",7,IF(LEFT('Speed-entry'!B91,1)="7",7,"")))))</f>
        <v/>
      </c>
      <c r="B91" s="26" t="str">
        <f>'Speed-entry'!B91</f>
        <v/>
      </c>
      <c r="C91" s="26" t="str">
        <f>'Speed-entry'!D91</f>
        <v/>
      </c>
      <c r="D91" s="26" t="str">
        <f t="shared" si="9"/>
        <v/>
      </c>
      <c r="E91" s="26" t="str">
        <f>'Speed-entry'!E91</f>
        <v/>
      </c>
      <c r="F91" s="43" t="str">
        <f>IF(E91="I",-'Speed-entry'!G91,'Speed-entry'!G91)</f>
        <v/>
      </c>
      <c r="G91" s="43" t="str">
        <f>IF(E91="I",-'Speed-entry'!I91,'Speed-entry'!I91)</f>
        <v/>
      </c>
      <c r="H91" s="43" t="str">
        <f>IF(E91="I",-'Speed-entry'!K91,'Speed-entry'!K91)</f>
        <v/>
      </c>
      <c r="I91" s="43" t="str">
        <f>IF(E91="I",-'Speed-entry'!M91,'Speed-entry'!M91)</f>
        <v/>
      </c>
      <c r="J91" s="43" t="str">
        <f>IF(E91="I",-'Speed-entry'!O91,'Speed-entry'!O91)</f>
        <v/>
      </c>
    </row>
    <row r="92" spans="1:10" x14ac:dyDescent="0.25">
      <c r="A92" s="45" t="str">
        <f>IF(LEFT('Speed-entry'!B92,1)="6",6,IF(LEFT('Speed-entry'!B92,1)="5",5,IF(LEFT('Speed-entry'!B92,1)="9",7,IF(LEFT('Speed-entry'!B92,1)="2",7,IF(LEFT('Speed-entry'!B92,1)="7",7,"")))))</f>
        <v/>
      </c>
      <c r="B92" s="26" t="str">
        <f>'Speed-entry'!B92</f>
        <v/>
      </c>
      <c r="C92" s="26" t="str">
        <f>'Speed-entry'!D92</f>
        <v/>
      </c>
      <c r="D92" s="26" t="str">
        <f t="shared" si="9"/>
        <v/>
      </c>
      <c r="E92" s="26" t="str">
        <f>'Speed-entry'!E92</f>
        <v/>
      </c>
      <c r="F92" s="43" t="str">
        <f>IF(E92="I",-'Speed-entry'!G92,'Speed-entry'!G92)</f>
        <v/>
      </c>
      <c r="G92" s="43" t="str">
        <f>IF(E92="I",-'Speed-entry'!I92,'Speed-entry'!I92)</f>
        <v/>
      </c>
      <c r="H92" s="43" t="str">
        <f>IF(E92="I",-'Speed-entry'!K92,'Speed-entry'!K92)</f>
        <v/>
      </c>
      <c r="I92" s="43" t="str">
        <f>IF(E92="I",-'Speed-entry'!M92,'Speed-entry'!M92)</f>
        <v/>
      </c>
      <c r="J92" s="43" t="str">
        <f>IF(E92="I",-'Speed-entry'!O92,'Speed-entry'!O92)</f>
        <v/>
      </c>
    </row>
    <row r="93" spans="1:10" x14ac:dyDescent="0.25">
      <c r="A93" s="45" t="str">
        <f>IF(LEFT('Speed-entry'!B93,1)="6",6,IF(LEFT('Speed-entry'!B93,1)="5",5,IF(LEFT('Speed-entry'!B93,1)="9",7,IF(LEFT('Speed-entry'!B93,1)="2",7,IF(LEFT('Speed-entry'!B93,1)="7",7,"")))))</f>
        <v/>
      </c>
      <c r="B93" s="26" t="str">
        <f>'Speed-entry'!B93</f>
        <v/>
      </c>
      <c r="C93" s="26" t="str">
        <f>'Speed-entry'!D93</f>
        <v/>
      </c>
      <c r="D93" s="26" t="str">
        <f t="shared" si="9"/>
        <v/>
      </c>
      <c r="E93" s="26" t="str">
        <f>'Speed-entry'!E93</f>
        <v/>
      </c>
      <c r="F93" s="43" t="str">
        <f>IF(E93="I",-'Speed-entry'!G93,'Speed-entry'!G93)</f>
        <v/>
      </c>
      <c r="G93" s="43" t="str">
        <f>IF(E93="I",-'Speed-entry'!I93,'Speed-entry'!I93)</f>
        <v/>
      </c>
      <c r="H93" s="43" t="str">
        <f>IF(E93="I",-'Speed-entry'!K93,'Speed-entry'!K93)</f>
        <v/>
      </c>
      <c r="I93" s="43" t="str">
        <f>IF(E93="I",-'Speed-entry'!M93,'Speed-entry'!M93)</f>
        <v/>
      </c>
      <c r="J93" s="43" t="str">
        <f>IF(E93="I",-'Speed-entry'!O93,'Speed-entry'!O93)</f>
        <v/>
      </c>
    </row>
    <row r="94" spans="1:10" x14ac:dyDescent="0.25">
      <c r="A94" s="45" t="str">
        <f>IF(LEFT('Speed-entry'!B94,1)="6",6,IF(LEFT('Speed-entry'!B94,1)="5",5,IF(LEFT('Speed-entry'!B94,1)="9",7,IF(LEFT('Speed-entry'!B94,1)="2",7,IF(LEFT('Speed-entry'!B94,1)="7",7,"")))))</f>
        <v/>
      </c>
      <c r="B94" s="26" t="str">
        <f>'Speed-entry'!B94</f>
        <v/>
      </c>
      <c r="C94" s="26" t="str">
        <f>'Speed-entry'!D94</f>
        <v/>
      </c>
      <c r="D94" s="26" t="str">
        <f t="shared" si="9"/>
        <v/>
      </c>
      <c r="E94" s="26" t="str">
        <f>'Speed-entry'!E94</f>
        <v/>
      </c>
      <c r="F94" s="43" t="str">
        <f>IF(E94="I",-'Speed-entry'!G94,'Speed-entry'!G94)</f>
        <v/>
      </c>
      <c r="G94" s="43" t="str">
        <f>IF(E94="I",-'Speed-entry'!I94,'Speed-entry'!I94)</f>
        <v/>
      </c>
      <c r="H94" s="43" t="str">
        <f>IF(E94="I",-'Speed-entry'!K94,'Speed-entry'!K94)</f>
        <v/>
      </c>
      <c r="I94" s="43" t="str">
        <f>IF(E94="I",-'Speed-entry'!M94,'Speed-entry'!M94)</f>
        <v/>
      </c>
      <c r="J94" s="43" t="str">
        <f>IF(E94="I",-'Speed-entry'!O94,'Speed-entry'!O94)</f>
        <v/>
      </c>
    </row>
    <row r="95" spans="1:10" x14ac:dyDescent="0.25">
      <c r="A95" s="45" t="str">
        <f>IF(LEFT('Speed-entry'!B95,1)="6",6,IF(LEFT('Speed-entry'!B95,1)="5",5,IF(LEFT('Speed-entry'!B95,1)="9",7,IF(LEFT('Speed-entry'!B95,1)="2",7,IF(LEFT('Speed-entry'!B95,1)="7",7,"")))))</f>
        <v/>
      </c>
      <c r="B95" s="26" t="str">
        <f>'Speed-entry'!B95</f>
        <v/>
      </c>
      <c r="C95" s="26" t="str">
        <f>'Speed-entry'!D95</f>
        <v/>
      </c>
      <c r="D95" s="26" t="str">
        <f t="shared" si="9"/>
        <v/>
      </c>
      <c r="E95" s="26" t="str">
        <f>'Speed-entry'!E95</f>
        <v/>
      </c>
      <c r="F95" s="43" t="str">
        <f>IF(E95="I",-'Speed-entry'!G95,'Speed-entry'!G95)</f>
        <v/>
      </c>
      <c r="G95" s="43" t="str">
        <f>IF(E95="I",-'Speed-entry'!I95,'Speed-entry'!I95)</f>
        <v/>
      </c>
      <c r="H95" s="43" t="str">
        <f>IF(E95="I",-'Speed-entry'!K95,'Speed-entry'!K95)</f>
        <v/>
      </c>
      <c r="I95" s="43" t="str">
        <f>IF(E95="I",-'Speed-entry'!M95,'Speed-entry'!M95)</f>
        <v/>
      </c>
      <c r="J95" s="43" t="str">
        <f>IF(E95="I",-'Speed-entry'!O95,'Speed-entry'!O95)</f>
        <v/>
      </c>
    </row>
    <row r="96" spans="1:10" x14ac:dyDescent="0.25">
      <c r="A96" s="45" t="str">
        <f>IF(LEFT('Speed-entry'!B96,1)="6",6,IF(LEFT('Speed-entry'!B96,1)="5",5,IF(LEFT('Speed-entry'!B96,1)="9",7,IF(LEFT('Speed-entry'!B96,1)="2",7,IF(LEFT('Speed-entry'!B96,1)="7",7,"")))))</f>
        <v/>
      </c>
      <c r="B96" s="26" t="str">
        <f>'Speed-entry'!B96</f>
        <v/>
      </c>
      <c r="C96" s="26" t="str">
        <f>'Speed-entry'!D96</f>
        <v/>
      </c>
      <c r="D96" s="26" t="str">
        <f t="shared" si="9"/>
        <v/>
      </c>
      <c r="E96" s="26" t="str">
        <f>'Speed-entry'!E96</f>
        <v/>
      </c>
      <c r="F96" s="43" t="str">
        <f>IF(E96="I",-'Speed-entry'!G96,'Speed-entry'!G96)</f>
        <v/>
      </c>
      <c r="G96" s="43" t="str">
        <f>IF(E96="I",-'Speed-entry'!I96,'Speed-entry'!I96)</f>
        <v/>
      </c>
      <c r="H96" s="43" t="str">
        <f>IF(E96="I",-'Speed-entry'!K96,'Speed-entry'!K96)</f>
        <v/>
      </c>
      <c r="I96" s="43" t="str">
        <f>IF(E96="I",-'Speed-entry'!M96,'Speed-entry'!M96)</f>
        <v/>
      </c>
      <c r="J96" s="43" t="str">
        <f>IF(E96="I",-'Speed-entry'!O96,'Speed-entry'!O96)</f>
        <v/>
      </c>
    </row>
    <row r="97" spans="1:10" x14ac:dyDescent="0.25">
      <c r="A97" s="45" t="str">
        <f>IF(LEFT('Speed-entry'!B97,1)="6",6,IF(LEFT('Speed-entry'!B97,1)="5",5,IF(LEFT('Speed-entry'!B97,1)="9",7,IF(LEFT('Speed-entry'!B97,1)="2",7,IF(LEFT('Speed-entry'!B97,1)="7",7,"")))))</f>
        <v/>
      </c>
      <c r="B97" s="26" t="str">
        <f>'Speed-entry'!B97</f>
        <v/>
      </c>
      <c r="C97" s="26" t="str">
        <f>'Speed-entry'!D97</f>
        <v/>
      </c>
      <c r="D97" s="26" t="str">
        <f t="shared" si="9"/>
        <v/>
      </c>
      <c r="E97" s="26" t="str">
        <f>'Speed-entry'!E97</f>
        <v/>
      </c>
      <c r="F97" s="43" t="str">
        <f>IF(E97="I",-'Speed-entry'!G97,'Speed-entry'!G97)</f>
        <v/>
      </c>
      <c r="G97" s="43" t="str">
        <f>IF(E97="I",-'Speed-entry'!I97,'Speed-entry'!I97)</f>
        <v/>
      </c>
      <c r="H97" s="43" t="str">
        <f>IF(E97="I",-'Speed-entry'!K97,'Speed-entry'!K97)</f>
        <v/>
      </c>
      <c r="I97" s="43" t="str">
        <f>IF(E97="I",-'Speed-entry'!M97,'Speed-entry'!M97)</f>
        <v/>
      </c>
      <c r="J97" s="43" t="str">
        <f>IF(E97="I",-'Speed-entry'!O97,'Speed-entry'!O97)</f>
        <v/>
      </c>
    </row>
    <row r="98" spans="1:10" x14ac:dyDescent="0.25">
      <c r="A98" s="45" t="str">
        <f>IF(LEFT('Speed-entry'!B98,1)="6",6,IF(LEFT('Speed-entry'!B98,1)="5",5,IF(LEFT('Speed-entry'!B98,1)="9",7,IF(LEFT('Speed-entry'!B98,1)="2",7,IF(LEFT('Speed-entry'!B98,1)="7",7,"")))))</f>
        <v/>
      </c>
      <c r="B98" s="26" t="str">
        <f>'Speed-entry'!B98</f>
        <v/>
      </c>
      <c r="C98" s="26" t="str">
        <f>'Speed-entry'!D98</f>
        <v/>
      </c>
      <c r="D98" s="26" t="str">
        <f t="shared" ref="D98:D102" si="10">LEFT(C98,2)</f>
        <v/>
      </c>
      <c r="E98" s="26" t="str">
        <f>'Speed-entry'!E98</f>
        <v/>
      </c>
      <c r="F98" s="43" t="str">
        <f>IF(E98="I",-'Speed-entry'!G98,'Speed-entry'!G98)</f>
        <v/>
      </c>
      <c r="G98" s="43" t="str">
        <f>IF(E98="I",-'Speed-entry'!I98,'Speed-entry'!I98)</f>
        <v/>
      </c>
      <c r="H98" s="43" t="str">
        <f>IF(E98="I",-'Speed-entry'!K98,'Speed-entry'!K98)</f>
        <v/>
      </c>
      <c r="I98" s="43" t="str">
        <f>IF(E98="I",-'Speed-entry'!M98,'Speed-entry'!M98)</f>
        <v/>
      </c>
      <c r="J98" s="43" t="str">
        <f>IF(E98="I",-'Speed-entry'!O98,'Speed-entry'!O98)</f>
        <v/>
      </c>
    </row>
    <row r="99" spans="1:10" x14ac:dyDescent="0.25">
      <c r="A99" s="45" t="str">
        <f>IF(LEFT('Speed-entry'!B99,1)="6",6,IF(LEFT('Speed-entry'!B99,1)="5",5,IF(LEFT('Speed-entry'!B99,1)="9",7,IF(LEFT('Speed-entry'!B99,1)="2",7,IF(LEFT('Speed-entry'!B99,1)="7",7,"")))))</f>
        <v/>
      </c>
      <c r="B99" s="26" t="str">
        <f>'Speed-entry'!B99</f>
        <v/>
      </c>
      <c r="C99" s="26" t="str">
        <f>'Speed-entry'!D99</f>
        <v/>
      </c>
      <c r="D99" s="26" t="str">
        <f t="shared" si="10"/>
        <v/>
      </c>
      <c r="E99" s="26" t="str">
        <f>'Speed-entry'!E99</f>
        <v/>
      </c>
      <c r="F99" s="43" t="str">
        <f>IF(E99="I",-'Speed-entry'!G99,'Speed-entry'!G99)</f>
        <v/>
      </c>
      <c r="G99" s="43" t="str">
        <f>IF(E99="I",-'Speed-entry'!I99,'Speed-entry'!I99)</f>
        <v/>
      </c>
      <c r="H99" s="43" t="str">
        <f>IF(E99="I",-'Speed-entry'!K99,'Speed-entry'!K99)</f>
        <v/>
      </c>
      <c r="I99" s="43" t="str">
        <f>IF(E99="I",-'Speed-entry'!M99,'Speed-entry'!M99)</f>
        <v/>
      </c>
      <c r="J99" s="43" t="str">
        <f>IF(E99="I",-'Speed-entry'!O99,'Speed-entry'!O99)</f>
        <v/>
      </c>
    </row>
    <row r="100" spans="1:10" x14ac:dyDescent="0.25">
      <c r="A100" s="45" t="str">
        <f>IF(LEFT('Speed-entry'!B100,1)="6",6,IF(LEFT('Speed-entry'!B100,1)="5",5,IF(LEFT('Speed-entry'!B100,1)="9",7,IF(LEFT('Speed-entry'!B100,1)="2",7,IF(LEFT('Speed-entry'!B100,1)="7",7,"")))))</f>
        <v/>
      </c>
      <c r="B100" s="26" t="str">
        <f>'Speed-entry'!B100</f>
        <v/>
      </c>
      <c r="C100" s="26" t="str">
        <f>'Speed-entry'!D100</f>
        <v/>
      </c>
      <c r="D100" s="26" t="str">
        <f t="shared" si="10"/>
        <v/>
      </c>
      <c r="E100" s="26" t="str">
        <f>'Speed-entry'!E100</f>
        <v/>
      </c>
      <c r="F100" s="43" t="str">
        <f>IF(E100="I",-'Speed-entry'!G100,'Speed-entry'!G100)</f>
        <v/>
      </c>
      <c r="G100" s="43" t="str">
        <f>IF(E100="I",-'Speed-entry'!I100,'Speed-entry'!I100)</f>
        <v/>
      </c>
      <c r="H100" s="43" t="str">
        <f>IF(E100="I",-'Speed-entry'!K100,'Speed-entry'!K100)</f>
        <v/>
      </c>
      <c r="I100" s="43" t="str">
        <f>IF(E100="I",-'Speed-entry'!M100,'Speed-entry'!M100)</f>
        <v/>
      </c>
      <c r="J100" s="43" t="str">
        <f>IF(E100="I",-'Speed-entry'!O100,'Speed-entry'!O100)</f>
        <v/>
      </c>
    </row>
    <row r="101" spans="1:10" x14ac:dyDescent="0.25">
      <c r="A101" s="45" t="str">
        <f>IF(LEFT('Speed-entry'!B101,1)="6",6,IF(LEFT('Speed-entry'!B101,1)="5",5,IF(LEFT('Speed-entry'!B101,1)="9",7,IF(LEFT('Speed-entry'!B101,1)="2",7,IF(LEFT('Speed-entry'!B101,1)="7",7,"")))))</f>
        <v/>
      </c>
      <c r="B101" s="26" t="str">
        <f>'Speed-entry'!B101</f>
        <v/>
      </c>
      <c r="C101" s="26" t="str">
        <f>'Speed-entry'!D101</f>
        <v/>
      </c>
      <c r="D101" s="26" t="str">
        <f t="shared" si="10"/>
        <v/>
      </c>
      <c r="E101" s="26" t="str">
        <f>'Speed-entry'!E101</f>
        <v/>
      </c>
      <c r="F101" s="43" t="str">
        <f>IF(E101="I",-'Speed-entry'!G101,'Speed-entry'!G101)</f>
        <v/>
      </c>
      <c r="G101" s="43" t="str">
        <f>IF(E101="I",-'Speed-entry'!I101,'Speed-entry'!I101)</f>
        <v/>
      </c>
      <c r="H101" s="43" t="str">
        <f>IF(E101="I",-'Speed-entry'!K101,'Speed-entry'!K101)</f>
        <v/>
      </c>
      <c r="I101" s="43" t="str">
        <f>IF(E101="I",-'Speed-entry'!M101,'Speed-entry'!M101)</f>
        <v/>
      </c>
      <c r="J101" s="43" t="str">
        <f>IF(E101="I",-'Speed-entry'!O101,'Speed-entry'!O101)</f>
        <v/>
      </c>
    </row>
    <row r="102" spans="1:10" x14ac:dyDescent="0.25">
      <c r="A102" s="45" t="str">
        <f>IF(LEFT('Speed-entry'!B102,1)="6",6,IF(LEFT('Speed-entry'!B102,1)="5",5,IF(LEFT('Speed-entry'!B102,1)="9",7,IF(LEFT('Speed-entry'!B102,1)="2",7,IF(LEFT('Speed-entry'!B102,1)="7",7,"")))))</f>
        <v/>
      </c>
      <c r="B102" s="26" t="str">
        <f>'Speed-entry'!B102</f>
        <v/>
      </c>
      <c r="C102" s="26" t="str">
        <f>'Speed-entry'!D102</f>
        <v/>
      </c>
      <c r="D102" s="26" t="str">
        <f t="shared" si="10"/>
        <v/>
      </c>
      <c r="E102" s="26" t="str">
        <f>'Speed-entry'!E102</f>
        <v/>
      </c>
      <c r="F102" s="43" t="str">
        <f>IF(E102="I",-'Speed-entry'!G102,'Speed-entry'!G102)</f>
        <v/>
      </c>
      <c r="G102" s="43" t="str">
        <f>IF(E102="I",-'Speed-entry'!I102,'Speed-entry'!I102)</f>
        <v/>
      </c>
      <c r="H102" s="43" t="str">
        <f>IF(E102="I",-'Speed-entry'!K102,'Speed-entry'!K102)</f>
        <v/>
      </c>
      <c r="I102" s="43" t="str">
        <f>IF(E102="I",-'Speed-entry'!M102,'Speed-entry'!M102)</f>
        <v/>
      </c>
      <c r="J102" s="43" t="str">
        <f>IF(E102="I",-'Speed-entry'!O102,'Speed-entry'!O102)</f>
        <v/>
      </c>
    </row>
    <row r="103" spans="1:10" x14ac:dyDescent="0.25">
      <c r="A103" s="45" t="str">
        <f>IF(LEFT('Speed-entry'!B103,1)="6",6,IF(LEFT('Speed-entry'!B103,1)="5",5,IF(LEFT('Speed-entry'!B103,1)="9",7,IF(LEFT('Speed-entry'!B103,1)="2",7,IF(LEFT('Speed-entry'!B103,1)="7",7,"")))))</f>
        <v/>
      </c>
      <c r="B103" s="26" t="str">
        <f>'Speed-entry'!B103</f>
        <v/>
      </c>
      <c r="C103" s="26" t="str">
        <f>'Speed-entry'!D103</f>
        <v/>
      </c>
      <c r="D103" s="26" t="str">
        <f t="shared" ref="D103:D106" si="11">LEFT(C103,2)</f>
        <v/>
      </c>
      <c r="E103" s="26" t="str">
        <f>'Speed-entry'!E103</f>
        <v/>
      </c>
      <c r="F103" s="43" t="str">
        <f>IF(E103="I",-'Speed-entry'!G103,'Speed-entry'!G103)</f>
        <v/>
      </c>
      <c r="G103" s="43" t="str">
        <f>IF(E103="I",-'Speed-entry'!I103,'Speed-entry'!I103)</f>
        <v/>
      </c>
      <c r="H103" s="43" t="str">
        <f>IF(E103="I",-'Speed-entry'!K103,'Speed-entry'!K103)</f>
        <v/>
      </c>
      <c r="I103" s="43" t="str">
        <f>IF(E103="I",-'Speed-entry'!M103,'Speed-entry'!M103)</f>
        <v/>
      </c>
      <c r="J103" s="43" t="str">
        <f>IF(E103="I",-'Speed-entry'!O103,'Speed-entry'!O103)</f>
        <v/>
      </c>
    </row>
    <row r="104" spans="1:10" x14ac:dyDescent="0.25">
      <c r="A104" s="45" t="str">
        <f>IF(LEFT('Speed-entry'!B104,1)="6",6,IF(LEFT('Speed-entry'!B104,1)="5",5,IF(LEFT('Speed-entry'!B104,1)="9",7,IF(LEFT('Speed-entry'!B104,1)="2",7,IF(LEFT('Speed-entry'!B104,1)="7",7,"")))))</f>
        <v/>
      </c>
      <c r="B104" s="26" t="str">
        <f>'Speed-entry'!B104</f>
        <v/>
      </c>
      <c r="C104" s="26" t="str">
        <f>'Speed-entry'!D104</f>
        <v/>
      </c>
      <c r="D104" s="26" t="str">
        <f t="shared" si="11"/>
        <v/>
      </c>
      <c r="E104" s="26" t="str">
        <f>'Speed-entry'!E104</f>
        <v/>
      </c>
      <c r="F104" s="43" t="str">
        <f>IF(E104="I",-'Speed-entry'!G104,'Speed-entry'!G104)</f>
        <v/>
      </c>
      <c r="G104" s="43" t="str">
        <f>IF(E104="I",-'Speed-entry'!I104,'Speed-entry'!I104)</f>
        <v/>
      </c>
      <c r="H104" s="43" t="str">
        <f>IF(E104="I",-'Speed-entry'!K104,'Speed-entry'!K104)</f>
        <v/>
      </c>
      <c r="I104" s="43" t="str">
        <f>IF(E104="I",-'Speed-entry'!M104,'Speed-entry'!M104)</f>
        <v/>
      </c>
      <c r="J104" s="43" t="str">
        <f>IF(E104="I",-'Speed-entry'!O104,'Speed-entry'!O104)</f>
        <v/>
      </c>
    </row>
    <row r="105" spans="1:10" x14ac:dyDescent="0.25">
      <c r="A105" s="45" t="str">
        <f>IF(LEFT('Speed-entry'!B105,1)="6",6,IF(LEFT('Speed-entry'!B105,1)="5",5,IF(LEFT('Speed-entry'!B105,1)="9",7,IF(LEFT('Speed-entry'!B105,1)="2",7,IF(LEFT('Speed-entry'!B105,1)="7",7,"")))))</f>
        <v/>
      </c>
      <c r="B105" s="26" t="str">
        <f>'Speed-entry'!B105</f>
        <v/>
      </c>
      <c r="C105" s="26" t="str">
        <f>'Speed-entry'!D105</f>
        <v/>
      </c>
      <c r="D105" s="26" t="str">
        <f t="shared" si="11"/>
        <v/>
      </c>
      <c r="E105" s="26" t="str">
        <f>'Speed-entry'!E105</f>
        <v/>
      </c>
      <c r="F105" s="43" t="str">
        <f>IF(E105="I",-'Speed-entry'!G105,'Speed-entry'!G105)</f>
        <v/>
      </c>
      <c r="G105" s="43" t="str">
        <f>IF(E105="I",-'Speed-entry'!I105,'Speed-entry'!I105)</f>
        <v/>
      </c>
      <c r="H105" s="43" t="str">
        <f>IF(E105="I",-'Speed-entry'!K105,'Speed-entry'!K105)</f>
        <v/>
      </c>
      <c r="I105" s="43" t="str">
        <f>IF(E105="I",-'Speed-entry'!M105,'Speed-entry'!M105)</f>
        <v/>
      </c>
      <c r="J105" s="43" t="str">
        <f>IF(E105="I",-'Speed-entry'!O105,'Speed-entry'!O105)</f>
        <v/>
      </c>
    </row>
    <row r="106" spans="1:10" x14ac:dyDescent="0.25">
      <c r="A106" s="45" t="str">
        <f>IF(LEFT('Speed-entry'!B106,1)="6",6,IF(LEFT('Speed-entry'!B106,1)="5",5,IF(LEFT('Speed-entry'!B106,1)="9",7,IF(LEFT('Speed-entry'!B106,1)="2",7,IF(LEFT('Speed-entry'!B106,1)="7",7,"")))))</f>
        <v/>
      </c>
      <c r="B106" s="26" t="str">
        <f>'Speed-entry'!B106</f>
        <v/>
      </c>
      <c r="C106" s="26" t="str">
        <f>'Speed-entry'!D106</f>
        <v/>
      </c>
      <c r="D106" s="26" t="str">
        <f t="shared" si="11"/>
        <v/>
      </c>
      <c r="E106" s="26" t="str">
        <f>'Speed-entry'!E106</f>
        <v/>
      </c>
      <c r="F106" s="43" t="str">
        <f>IF(E106="I",-'Speed-entry'!G106,'Speed-entry'!G106)</f>
        <v/>
      </c>
      <c r="G106" s="43" t="str">
        <f>IF(E106="I",-'Speed-entry'!I106,'Speed-entry'!I106)</f>
        <v/>
      </c>
      <c r="H106" s="43" t="str">
        <f>IF(E106="I",-'Speed-entry'!K106,'Speed-entry'!K106)</f>
        <v/>
      </c>
      <c r="I106" s="43" t="str">
        <f>IF(E106="I",-'Speed-entry'!M106,'Speed-entry'!M106)</f>
        <v/>
      </c>
      <c r="J106" s="43" t="str">
        <f>IF(E106="I",-'Speed-entry'!O106,'Speed-entry'!O106)</f>
        <v/>
      </c>
    </row>
    <row r="107" spans="1:10" x14ac:dyDescent="0.25">
      <c r="A107" s="45" t="e">
        <f>IF(LEFT('Speed-entry'!#REF!,1)="6",6,IF(LEFT('Speed-entry'!#REF!,1)="5",5,IF(LEFT('Speed-entry'!#REF!,1)="9",7,IF(LEFT('Speed-entry'!#REF!,1)="2",7,IF(LEFT('Speed-entry'!#REF!,1)="7",7,"")))))</f>
        <v>#REF!</v>
      </c>
      <c r="B107" s="26" t="e">
        <f>'Speed-entry'!#REF!</f>
        <v>#REF!</v>
      </c>
      <c r="C107" s="26" t="e">
        <f>'Speed-entry'!#REF!</f>
        <v>#REF!</v>
      </c>
      <c r="D107" s="26" t="e">
        <f t="shared" ref="D107:D129" si="12">LEFT(C107,2)</f>
        <v>#REF!</v>
      </c>
      <c r="E107" s="26" t="e">
        <f>'Speed-entry'!#REF!</f>
        <v>#REF!</v>
      </c>
      <c r="F107" s="43" t="e">
        <f>IF(E107="I",-'Speed-entry'!#REF!,'Speed-entry'!#REF!)</f>
        <v>#REF!</v>
      </c>
      <c r="G107" s="43" t="e">
        <f>IF(E107="I",-'Speed-entry'!#REF!,'Speed-entry'!#REF!)</f>
        <v>#REF!</v>
      </c>
      <c r="H107" s="43" t="e">
        <f>IF(E107="I",-'Speed-entry'!#REF!,'Speed-entry'!#REF!)</f>
        <v>#REF!</v>
      </c>
      <c r="I107" s="43" t="e">
        <f>IF(E107="I",-'Speed-entry'!#REF!,'Speed-entry'!#REF!)</f>
        <v>#REF!</v>
      </c>
      <c r="J107" s="43" t="e">
        <f>IF(E107="I",-'Speed-entry'!#REF!,'Speed-entry'!#REF!)</f>
        <v>#REF!</v>
      </c>
    </row>
    <row r="108" spans="1:10" x14ac:dyDescent="0.25">
      <c r="A108" s="45" t="e">
        <f>IF(LEFT('Speed-entry'!#REF!,1)="6",6,IF(LEFT('Speed-entry'!#REF!,1)="5",5,IF(LEFT('Speed-entry'!#REF!,1)="9",7,IF(LEFT('Speed-entry'!#REF!,1)="2",7,IF(LEFT('Speed-entry'!#REF!,1)="7",7,"")))))</f>
        <v>#REF!</v>
      </c>
      <c r="B108" s="26" t="e">
        <f>'Speed-entry'!#REF!</f>
        <v>#REF!</v>
      </c>
      <c r="C108" s="26" t="e">
        <f>'Speed-entry'!#REF!</f>
        <v>#REF!</v>
      </c>
      <c r="D108" s="26" t="e">
        <f t="shared" si="12"/>
        <v>#REF!</v>
      </c>
      <c r="E108" s="26" t="e">
        <f>'Speed-entry'!#REF!</f>
        <v>#REF!</v>
      </c>
      <c r="F108" s="43" t="e">
        <f>IF(E108="I",-'Speed-entry'!#REF!,'Speed-entry'!#REF!)</f>
        <v>#REF!</v>
      </c>
      <c r="G108" s="43" t="e">
        <f>IF(E108="I",-'Speed-entry'!#REF!,'Speed-entry'!#REF!)</f>
        <v>#REF!</v>
      </c>
      <c r="H108" s="43" t="e">
        <f>IF(E108="I",-'Speed-entry'!#REF!,'Speed-entry'!#REF!)</f>
        <v>#REF!</v>
      </c>
      <c r="I108" s="43" t="e">
        <f>IF(E108="I",-'Speed-entry'!#REF!,'Speed-entry'!#REF!)</f>
        <v>#REF!</v>
      </c>
      <c r="J108" s="43" t="e">
        <f>IF(E108="I",-'Speed-entry'!#REF!,'Speed-entry'!#REF!)</f>
        <v>#REF!</v>
      </c>
    </row>
    <row r="109" spans="1:10" x14ac:dyDescent="0.25">
      <c r="A109" s="45" t="e">
        <f>IF(LEFT('Speed-entry'!#REF!,1)="6",6,IF(LEFT('Speed-entry'!#REF!,1)="5",5,IF(LEFT('Speed-entry'!#REF!,1)="9",7,IF(LEFT('Speed-entry'!#REF!,1)="2",7,IF(LEFT('Speed-entry'!#REF!,1)="7",7,"")))))</f>
        <v>#REF!</v>
      </c>
      <c r="B109" s="26" t="e">
        <f>'Speed-entry'!#REF!</f>
        <v>#REF!</v>
      </c>
      <c r="C109" s="26" t="e">
        <f>'Speed-entry'!#REF!</f>
        <v>#REF!</v>
      </c>
      <c r="D109" s="26" t="e">
        <f t="shared" si="12"/>
        <v>#REF!</v>
      </c>
      <c r="E109" s="26" t="e">
        <f>'Speed-entry'!#REF!</f>
        <v>#REF!</v>
      </c>
      <c r="F109" s="43" t="e">
        <f>IF(E109="I",-'Speed-entry'!#REF!,'Speed-entry'!#REF!)</f>
        <v>#REF!</v>
      </c>
      <c r="G109" s="43" t="e">
        <f>IF(E109="I",-'Speed-entry'!#REF!,'Speed-entry'!#REF!)</f>
        <v>#REF!</v>
      </c>
      <c r="H109" s="43" t="e">
        <f>IF(E109="I",-'Speed-entry'!#REF!,'Speed-entry'!#REF!)</f>
        <v>#REF!</v>
      </c>
      <c r="I109" s="43" t="e">
        <f>IF(E109="I",-'Speed-entry'!#REF!,'Speed-entry'!#REF!)</f>
        <v>#REF!</v>
      </c>
      <c r="J109" s="43" t="e">
        <f>IF(E109="I",-'Speed-entry'!#REF!,'Speed-entry'!#REF!)</f>
        <v>#REF!</v>
      </c>
    </row>
    <row r="110" spans="1:10" x14ac:dyDescent="0.25">
      <c r="A110" s="45" t="e">
        <f>IF(LEFT('Speed-entry'!#REF!,1)="6",6,IF(LEFT('Speed-entry'!#REF!,1)="5",5,IF(LEFT('Speed-entry'!#REF!,1)="9",7,IF(LEFT('Speed-entry'!#REF!,1)="2",7,IF(LEFT('Speed-entry'!#REF!,1)="7",7,"")))))</f>
        <v>#REF!</v>
      </c>
      <c r="B110" s="26" t="e">
        <f>'Speed-entry'!#REF!</f>
        <v>#REF!</v>
      </c>
      <c r="C110" s="26" t="e">
        <f>'Speed-entry'!#REF!</f>
        <v>#REF!</v>
      </c>
      <c r="D110" s="26" t="e">
        <f t="shared" si="12"/>
        <v>#REF!</v>
      </c>
      <c r="E110" s="26" t="e">
        <f>'Speed-entry'!#REF!</f>
        <v>#REF!</v>
      </c>
      <c r="F110" s="43" t="e">
        <f>IF(E110="I",-'Speed-entry'!#REF!,'Speed-entry'!#REF!)</f>
        <v>#REF!</v>
      </c>
      <c r="G110" s="43" t="e">
        <f>IF(E110="I",-'Speed-entry'!#REF!,'Speed-entry'!#REF!)</f>
        <v>#REF!</v>
      </c>
      <c r="H110" s="43" t="e">
        <f>IF(E110="I",-'Speed-entry'!#REF!,'Speed-entry'!#REF!)</f>
        <v>#REF!</v>
      </c>
      <c r="I110" s="43" t="e">
        <f>IF(E110="I",-'Speed-entry'!#REF!,'Speed-entry'!#REF!)</f>
        <v>#REF!</v>
      </c>
      <c r="J110" s="43" t="e">
        <f>IF(E110="I",-'Speed-entry'!#REF!,'Speed-entry'!#REF!)</f>
        <v>#REF!</v>
      </c>
    </row>
    <row r="111" spans="1:10" x14ac:dyDescent="0.25">
      <c r="A111" s="45" t="e">
        <f>IF(LEFT('Speed-entry'!#REF!,1)="6",6,IF(LEFT('Speed-entry'!#REF!,1)="5",5,IF(LEFT('Speed-entry'!#REF!,1)="9",7,IF(LEFT('Speed-entry'!#REF!,1)="2",7,IF(LEFT('Speed-entry'!#REF!,1)="7",7,"")))))</f>
        <v>#REF!</v>
      </c>
      <c r="B111" s="26" t="e">
        <f>'Speed-entry'!#REF!</f>
        <v>#REF!</v>
      </c>
      <c r="C111" s="26" t="e">
        <f>'Speed-entry'!#REF!</f>
        <v>#REF!</v>
      </c>
      <c r="D111" s="26" t="e">
        <f t="shared" si="12"/>
        <v>#REF!</v>
      </c>
      <c r="E111" s="26" t="e">
        <f>'Speed-entry'!#REF!</f>
        <v>#REF!</v>
      </c>
      <c r="F111" s="43" t="e">
        <f>IF(E111="I",-'Speed-entry'!#REF!,'Speed-entry'!#REF!)</f>
        <v>#REF!</v>
      </c>
      <c r="G111" s="43" t="e">
        <f>IF(E111="I",-'Speed-entry'!#REF!,'Speed-entry'!#REF!)</f>
        <v>#REF!</v>
      </c>
      <c r="H111" s="43" t="e">
        <f>IF(E111="I",-'Speed-entry'!#REF!,'Speed-entry'!#REF!)</f>
        <v>#REF!</v>
      </c>
      <c r="I111" s="43" t="e">
        <f>IF(E111="I",-'Speed-entry'!#REF!,'Speed-entry'!#REF!)</f>
        <v>#REF!</v>
      </c>
      <c r="J111" s="43" t="e">
        <f>IF(E111="I",-'Speed-entry'!#REF!,'Speed-entry'!#REF!)</f>
        <v>#REF!</v>
      </c>
    </row>
    <row r="112" spans="1:10" x14ac:dyDescent="0.25">
      <c r="A112" s="45" t="e">
        <f>IF(LEFT('Speed-entry'!#REF!,1)="6",6,IF(LEFT('Speed-entry'!#REF!,1)="5",5,IF(LEFT('Speed-entry'!#REF!,1)="9",7,IF(LEFT('Speed-entry'!#REF!,1)="2",7,IF(LEFT('Speed-entry'!#REF!,1)="7",7,"")))))</f>
        <v>#REF!</v>
      </c>
      <c r="B112" s="26" t="e">
        <f>'Speed-entry'!#REF!</f>
        <v>#REF!</v>
      </c>
      <c r="C112" s="26" t="e">
        <f>'Speed-entry'!#REF!</f>
        <v>#REF!</v>
      </c>
      <c r="D112" s="26" t="e">
        <f t="shared" si="12"/>
        <v>#REF!</v>
      </c>
      <c r="E112" s="26" t="e">
        <f>'Speed-entry'!#REF!</f>
        <v>#REF!</v>
      </c>
      <c r="F112" s="43" t="e">
        <f>IF(E112="I",-'Speed-entry'!#REF!,'Speed-entry'!#REF!)</f>
        <v>#REF!</v>
      </c>
      <c r="G112" s="43" t="e">
        <f>IF(E112="I",-'Speed-entry'!#REF!,'Speed-entry'!#REF!)</f>
        <v>#REF!</v>
      </c>
      <c r="H112" s="43" t="e">
        <f>IF(E112="I",-'Speed-entry'!#REF!,'Speed-entry'!#REF!)</f>
        <v>#REF!</v>
      </c>
      <c r="I112" s="43" t="e">
        <f>IF(E112="I",-'Speed-entry'!#REF!,'Speed-entry'!#REF!)</f>
        <v>#REF!</v>
      </c>
      <c r="J112" s="43" t="e">
        <f>IF(E112="I",-'Speed-entry'!#REF!,'Speed-entry'!#REF!)</f>
        <v>#REF!</v>
      </c>
    </row>
    <row r="113" spans="1:10" x14ac:dyDescent="0.25">
      <c r="A113" s="45" t="e">
        <f>IF(LEFT('Speed-entry'!#REF!,1)="6",6,IF(LEFT('Speed-entry'!#REF!,1)="5",5,IF(LEFT('Speed-entry'!#REF!,1)="9",7,IF(LEFT('Speed-entry'!#REF!,1)="2",7,IF(LEFT('Speed-entry'!#REF!,1)="7",7,"")))))</f>
        <v>#REF!</v>
      </c>
      <c r="B113" s="26" t="e">
        <f>'Speed-entry'!#REF!</f>
        <v>#REF!</v>
      </c>
      <c r="C113" s="26" t="e">
        <f>'Speed-entry'!#REF!</f>
        <v>#REF!</v>
      </c>
      <c r="D113" s="26" t="e">
        <f t="shared" si="12"/>
        <v>#REF!</v>
      </c>
      <c r="E113" s="26" t="e">
        <f>'Speed-entry'!#REF!</f>
        <v>#REF!</v>
      </c>
      <c r="F113" s="43" t="e">
        <f>IF(E113="I",-'Speed-entry'!#REF!,'Speed-entry'!#REF!)</f>
        <v>#REF!</v>
      </c>
      <c r="G113" s="43" t="e">
        <f>IF(E113="I",-'Speed-entry'!#REF!,'Speed-entry'!#REF!)</f>
        <v>#REF!</v>
      </c>
      <c r="H113" s="43" t="e">
        <f>IF(E113="I",-'Speed-entry'!#REF!,'Speed-entry'!#REF!)</f>
        <v>#REF!</v>
      </c>
      <c r="I113" s="43" t="e">
        <f>IF(E113="I",-'Speed-entry'!#REF!,'Speed-entry'!#REF!)</f>
        <v>#REF!</v>
      </c>
      <c r="J113" s="43" t="e">
        <f>IF(E113="I",-'Speed-entry'!#REF!,'Speed-entry'!#REF!)</f>
        <v>#REF!</v>
      </c>
    </row>
    <row r="114" spans="1:10" x14ac:dyDescent="0.25">
      <c r="A114" s="45" t="e">
        <f>IF(LEFT('Speed-entry'!#REF!,1)="6",6,IF(LEFT('Speed-entry'!#REF!,1)="5",5,IF(LEFT('Speed-entry'!#REF!,1)="9",7,IF(LEFT('Speed-entry'!#REF!,1)="2",7,IF(LEFT('Speed-entry'!#REF!,1)="7",7,"")))))</f>
        <v>#REF!</v>
      </c>
      <c r="B114" s="26" t="e">
        <f>'Speed-entry'!#REF!</f>
        <v>#REF!</v>
      </c>
      <c r="C114" s="26" t="e">
        <f>'Speed-entry'!#REF!</f>
        <v>#REF!</v>
      </c>
      <c r="D114" s="26" t="e">
        <f t="shared" si="12"/>
        <v>#REF!</v>
      </c>
      <c r="E114" s="26" t="e">
        <f>'Speed-entry'!#REF!</f>
        <v>#REF!</v>
      </c>
      <c r="F114" s="43" t="e">
        <f>IF(E114="I",-'Speed-entry'!#REF!,'Speed-entry'!#REF!)</f>
        <v>#REF!</v>
      </c>
      <c r="G114" s="43" t="e">
        <f>IF(E114="I",-'Speed-entry'!#REF!,'Speed-entry'!#REF!)</f>
        <v>#REF!</v>
      </c>
      <c r="H114" s="43" t="e">
        <f>IF(E114="I",-'Speed-entry'!#REF!,'Speed-entry'!#REF!)</f>
        <v>#REF!</v>
      </c>
      <c r="I114" s="43" t="e">
        <f>IF(E114="I",-'Speed-entry'!#REF!,'Speed-entry'!#REF!)</f>
        <v>#REF!</v>
      </c>
      <c r="J114" s="43" t="e">
        <f>IF(E114="I",-'Speed-entry'!#REF!,'Speed-entry'!#REF!)</f>
        <v>#REF!</v>
      </c>
    </row>
    <row r="115" spans="1:10" x14ac:dyDescent="0.25">
      <c r="A115" s="45" t="e">
        <f>IF(LEFT('Speed-entry'!#REF!,1)="6",6,IF(LEFT('Speed-entry'!#REF!,1)="5",5,IF(LEFT('Speed-entry'!#REF!,1)="9",7,IF(LEFT('Speed-entry'!#REF!,1)="2",7,IF(LEFT('Speed-entry'!#REF!,1)="7",7,"")))))</f>
        <v>#REF!</v>
      </c>
      <c r="B115" s="26" t="e">
        <f>'Speed-entry'!#REF!</f>
        <v>#REF!</v>
      </c>
      <c r="C115" s="26" t="e">
        <f>'Speed-entry'!#REF!</f>
        <v>#REF!</v>
      </c>
      <c r="D115" s="26" t="e">
        <f t="shared" si="12"/>
        <v>#REF!</v>
      </c>
      <c r="E115" s="26" t="e">
        <f>'Speed-entry'!#REF!</f>
        <v>#REF!</v>
      </c>
      <c r="F115" s="43" t="e">
        <f>IF(E115="I",-'Speed-entry'!#REF!,'Speed-entry'!#REF!)</f>
        <v>#REF!</v>
      </c>
      <c r="G115" s="43" t="e">
        <f>IF(E115="I",-'Speed-entry'!#REF!,'Speed-entry'!#REF!)</f>
        <v>#REF!</v>
      </c>
      <c r="H115" s="43" t="e">
        <f>IF(E115="I",-'Speed-entry'!#REF!,'Speed-entry'!#REF!)</f>
        <v>#REF!</v>
      </c>
      <c r="I115" s="43" t="e">
        <f>IF(E115="I",-'Speed-entry'!#REF!,'Speed-entry'!#REF!)</f>
        <v>#REF!</v>
      </c>
      <c r="J115" s="43" t="e">
        <f>IF(E115="I",-'Speed-entry'!#REF!,'Speed-entry'!#REF!)</f>
        <v>#REF!</v>
      </c>
    </row>
    <row r="116" spans="1:10" x14ac:dyDescent="0.25">
      <c r="A116" s="45" t="e">
        <f>IF(LEFT('Speed-entry'!#REF!,1)="6",6,IF(LEFT('Speed-entry'!#REF!,1)="5",5,IF(LEFT('Speed-entry'!#REF!,1)="9",7,IF(LEFT('Speed-entry'!#REF!,1)="2",7,IF(LEFT('Speed-entry'!#REF!,1)="7",7,"")))))</f>
        <v>#REF!</v>
      </c>
      <c r="B116" s="26" t="e">
        <f>'Speed-entry'!#REF!</f>
        <v>#REF!</v>
      </c>
      <c r="C116" s="26" t="e">
        <f>'Speed-entry'!#REF!</f>
        <v>#REF!</v>
      </c>
      <c r="D116" s="26" t="e">
        <f t="shared" si="12"/>
        <v>#REF!</v>
      </c>
      <c r="E116" s="26" t="e">
        <f>'Speed-entry'!#REF!</f>
        <v>#REF!</v>
      </c>
      <c r="F116" s="43" t="e">
        <f>IF(E116="I",-'Speed-entry'!#REF!,'Speed-entry'!#REF!)</f>
        <v>#REF!</v>
      </c>
      <c r="G116" s="43" t="e">
        <f>IF(E116="I",-'Speed-entry'!#REF!,'Speed-entry'!#REF!)</f>
        <v>#REF!</v>
      </c>
      <c r="H116" s="43" t="e">
        <f>IF(E116="I",-'Speed-entry'!#REF!,'Speed-entry'!#REF!)</f>
        <v>#REF!</v>
      </c>
      <c r="I116" s="43" t="e">
        <f>IF(E116="I",-'Speed-entry'!#REF!,'Speed-entry'!#REF!)</f>
        <v>#REF!</v>
      </c>
      <c r="J116" s="43" t="e">
        <f>IF(E116="I",-'Speed-entry'!#REF!,'Speed-entry'!#REF!)</f>
        <v>#REF!</v>
      </c>
    </row>
    <row r="117" spans="1:10" x14ac:dyDescent="0.25">
      <c r="A117" s="45" t="e">
        <f>IF(LEFT('Speed-entry'!#REF!,1)="6",6,IF(LEFT('Speed-entry'!#REF!,1)="5",5,IF(LEFT('Speed-entry'!#REF!,1)="9",7,IF(LEFT('Speed-entry'!#REF!,1)="2",7,IF(LEFT('Speed-entry'!#REF!,1)="7",7,"")))))</f>
        <v>#REF!</v>
      </c>
      <c r="B117" s="26" t="e">
        <f>'Speed-entry'!#REF!</f>
        <v>#REF!</v>
      </c>
      <c r="C117" s="26" t="e">
        <f>'Speed-entry'!#REF!</f>
        <v>#REF!</v>
      </c>
      <c r="D117" s="26" t="e">
        <f t="shared" si="12"/>
        <v>#REF!</v>
      </c>
      <c r="E117" s="26" t="e">
        <f>'Speed-entry'!#REF!</f>
        <v>#REF!</v>
      </c>
      <c r="F117" s="43" t="e">
        <f>IF(E117="I",-'Speed-entry'!#REF!,'Speed-entry'!#REF!)</f>
        <v>#REF!</v>
      </c>
      <c r="G117" s="43" t="e">
        <f>IF(E117="I",-'Speed-entry'!#REF!,'Speed-entry'!#REF!)</f>
        <v>#REF!</v>
      </c>
      <c r="H117" s="43" t="e">
        <f>IF(E117="I",-'Speed-entry'!#REF!,'Speed-entry'!#REF!)</f>
        <v>#REF!</v>
      </c>
      <c r="I117" s="43" t="e">
        <f>IF(E117="I",-'Speed-entry'!#REF!,'Speed-entry'!#REF!)</f>
        <v>#REF!</v>
      </c>
      <c r="J117" s="43" t="e">
        <f>IF(E117="I",-'Speed-entry'!#REF!,'Speed-entry'!#REF!)</f>
        <v>#REF!</v>
      </c>
    </row>
    <row r="118" spans="1:10" x14ac:dyDescent="0.25">
      <c r="A118" s="45" t="e">
        <f>IF(LEFT('Speed-entry'!#REF!,1)="6",6,IF(LEFT('Speed-entry'!#REF!,1)="5",5,IF(LEFT('Speed-entry'!#REF!,1)="9",7,IF(LEFT('Speed-entry'!#REF!,1)="2",7,IF(LEFT('Speed-entry'!#REF!,1)="7",7,"")))))</f>
        <v>#REF!</v>
      </c>
      <c r="B118" s="26" t="e">
        <f>'Speed-entry'!#REF!</f>
        <v>#REF!</v>
      </c>
      <c r="C118" s="26" t="e">
        <f>'Speed-entry'!#REF!</f>
        <v>#REF!</v>
      </c>
      <c r="D118" s="26" t="e">
        <f t="shared" si="12"/>
        <v>#REF!</v>
      </c>
      <c r="E118" s="26" t="e">
        <f>'Speed-entry'!#REF!</f>
        <v>#REF!</v>
      </c>
      <c r="F118" s="43" t="e">
        <f>IF(E118="I",-'Speed-entry'!#REF!,'Speed-entry'!#REF!)</f>
        <v>#REF!</v>
      </c>
      <c r="G118" s="43" t="e">
        <f>IF(E118="I",-'Speed-entry'!#REF!,'Speed-entry'!#REF!)</f>
        <v>#REF!</v>
      </c>
      <c r="H118" s="43" t="e">
        <f>IF(E118="I",-'Speed-entry'!#REF!,'Speed-entry'!#REF!)</f>
        <v>#REF!</v>
      </c>
      <c r="I118" s="43" t="e">
        <f>IF(E118="I",-'Speed-entry'!#REF!,'Speed-entry'!#REF!)</f>
        <v>#REF!</v>
      </c>
      <c r="J118" s="43" t="e">
        <f>IF(E118="I",-'Speed-entry'!#REF!,'Speed-entry'!#REF!)</f>
        <v>#REF!</v>
      </c>
    </row>
    <row r="119" spans="1:10" x14ac:dyDescent="0.25">
      <c r="A119" s="45" t="e">
        <f>IF(LEFT('Speed-entry'!#REF!,1)="6",6,IF(LEFT('Speed-entry'!#REF!,1)="5",5,IF(LEFT('Speed-entry'!#REF!,1)="9",7,IF(LEFT('Speed-entry'!#REF!,1)="2",7,IF(LEFT('Speed-entry'!#REF!,1)="7",7,"")))))</f>
        <v>#REF!</v>
      </c>
      <c r="B119" s="26" t="e">
        <f>'Speed-entry'!#REF!</f>
        <v>#REF!</v>
      </c>
      <c r="C119" s="26" t="e">
        <f>'Speed-entry'!#REF!</f>
        <v>#REF!</v>
      </c>
      <c r="D119" s="26" t="e">
        <f t="shared" si="12"/>
        <v>#REF!</v>
      </c>
      <c r="E119" s="26" t="e">
        <f>'Speed-entry'!#REF!</f>
        <v>#REF!</v>
      </c>
      <c r="F119" s="43" t="e">
        <f>IF(E119="I",-'Speed-entry'!#REF!,'Speed-entry'!#REF!)</f>
        <v>#REF!</v>
      </c>
      <c r="G119" s="43" t="e">
        <f>IF(E119="I",-'Speed-entry'!#REF!,'Speed-entry'!#REF!)</f>
        <v>#REF!</v>
      </c>
      <c r="H119" s="43" t="e">
        <f>IF(E119="I",-'Speed-entry'!#REF!,'Speed-entry'!#REF!)</f>
        <v>#REF!</v>
      </c>
      <c r="I119" s="43" t="e">
        <f>IF(E119="I",-'Speed-entry'!#REF!,'Speed-entry'!#REF!)</f>
        <v>#REF!</v>
      </c>
      <c r="J119" s="43" t="e">
        <f>IF(E119="I",-'Speed-entry'!#REF!,'Speed-entry'!#REF!)</f>
        <v>#REF!</v>
      </c>
    </row>
    <row r="120" spans="1:10" x14ac:dyDescent="0.25">
      <c r="A120" s="45" t="e">
        <f>IF(LEFT('Speed-entry'!#REF!,1)="6",6,IF(LEFT('Speed-entry'!#REF!,1)="5",5,IF(LEFT('Speed-entry'!#REF!,1)="9",7,IF(LEFT('Speed-entry'!#REF!,1)="2",7,IF(LEFT('Speed-entry'!#REF!,1)="7",7,"")))))</f>
        <v>#REF!</v>
      </c>
      <c r="B120" s="26" t="e">
        <f>'Speed-entry'!#REF!</f>
        <v>#REF!</v>
      </c>
      <c r="C120" s="26" t="e">
        <f>'Speed-entry'!#REF!</f>
        <v>#REF!</v>
      </c>
      <c r="D120" s="26" t="e">
        <f t="shared" si="12"/>
        <v>#REF!</v>
      </c>
      <c r="E120" s="26" t="e">
        <f>'Speed-entry'!#REF!</f>
        <v>#REF!</v>
      </c>
      <c r="F120" s="43" t="e">
        <f>IF(E120="I",-'Speed-entry'!#REF!,'Speed-entry'!#REF!)</f>
        <v>#REF!</v>
      </c>
      <c r="G120" s="43" t="e">
        <f>IF(E120="I",-'Speed-entry'!#REF!,'Speed-entry'!#REF!)</f>
        <v>#REF!</v>
      </c>
      <c r="H120" s="43" t="e">
        <f>IF(E120="I",-'Speed-entry'!#REF!,'Speed-entry'!#REF!)</f>
        <v>#REF!</v>
      </c>
      <c r="I120" s="43" t="e">
        <f>IF(E120="I",-'Speed-entry'!#REF!,'Speed-entry'!#REF!)</f>
        <v>#REF!</v>
      </c>
      <c r="J120" s="43" t="e">
        <f>IF(E120="I",-'Speed-entry'!#REF!,'Speed-entry'!#REF!)</f>
        <v>#REF!</v>
      </c>
    </row>
    <row r="121" spans="1:10" x14ac:dyDescent="0.25">
      <c r="A121" s="45" t="e">
        <f>IF(LEFT('Speed-entry'!#REF!,1)="6",6,IF(LEFT('Speed-entry'!#REF!,1)="5",5,IF(LEFT('Speed-entry'!#REF!,1)="9",7,IF(LEFT('Speed-entry'!#REF!,1)="2",7,IF(LEFT('Speed-entry'!#REF!,1)="7",7,"")))))</f>
        <v>#REF!</v>
      </c>
      <c r="B121" s="26" t="e">
        <f>'Speed-entry'!#REF!</f>
        <v>#REF!</v>
      </c>
      <c r="C121" s="26" t="e">
        <f>'Speed-entry'!#REF!</f>
        <v>#REF!</v>
      </c>
      <c r="D121" s="26" t="e">
        <f t="shared" si="12"/>
        <v>#REF!</v>
      </c>
      <c r="E121" s="26" t="e">
        <f>'Speed-entry'!#REF!</f>
        <v>#REF!</v>
      </c>
      <c r="F121" s="43" t="e">
        <f>IF(E121="I",-'Speed-entry'!#REF!,'Speed-entry'!#REF!)</f>
        <v>#REF!</v>
      </c>
      <c r="G121" s="43" t="e">
        <f>IF(E121="I",-'Speed-entry'!#REF!,'Speed-entry'!#REF!)</f>
        <v>#REF!</v>
      </c>
      <c r="H121" s="43" t="e">
        <f>IF(E121="I",-'Speed-entry'!#REF!,'Speed-entry'!#REF!)</f>
        <v>#REF!</v>
      </c>
      <c r="I121" s="43" t="e">
        <f>IF(E121="I",-'Speed-entry'!#REF!,'Speed-entry'!#REF!)</f>
        <v>#REF!</v>
      </c>
      <c r="J121" s="43" t="e">
        <f>IF(E121="I",-'Speed-entry'!#REF!,'Speed-entry'!#REF!)</f>
        <v>#REF!</v>
      </c>
    </row>
    <row r="122" spans="1:10" x14ac:dyDescent="0.25">
      <c r="A122" s="45" t="e">
        <f>IF(LEFT('Speed-entry'!#REF!,1)="6",6,IF(LEFT('Speed-entry'!#REF!,1)="5",5,IF(LEFT('Speed-entry'!#REF!,1)="9",7,IF(LEFT('Speed-entry'!#REF!,1)="2",7,IF(LEFT('Speed-entry'!#REF!,1)="7",7,"")))))</f>
        <v>#REF!</v>
      </c>
      <c r="B122" s="26" t="e">
        <f>'Speed-entry'!#REF!</f>
        <v>#REF!</v>
      </c>
      <c r="C122" s="26" t="e">
        <f>'Speed-entry'!#REF!</f>
        <v>#REF!</v>
      </c>
      <c r="D122" s="26" t="e">
        <f t="shared" si="12"/>
        <v>#REF!</v>
      </c>
      <c r="E122" s="26" t="e">
        <f>'Speed-entry'!#REF!</f>
        <v>#REF!</v>
      </c>
      <c r="F122" s="43" t="e">
        <f>IF(E122="I",-'Speed-entry'!#REF!,'Speed-entry'!#REF!)</f>
        <v>#REF!</v>
      </c>
      <c r="G122" s="43" t="e">
        <f>IF(E122="I",-'Speed-entry'!#REF!,'Speed-entry'!#REF!)</f>
        <v>#REF!</v>
      </c>
      <c r="H122" s="43" t="e">
        <f>IF(E122="I",-'Speed-entry'!#REF!,'Speed-entry'!#REF!)</f>
        <v>#REF!</v>
      </c>
      <c r="I122" s="43" t="e">
        <f>IF(E122="I",-'Speed-entry'!#REF!,'Speed-entry'!#REF!)</f>
        <v>#REF!</v>
      </c>
      <c r="J122" s="43" t="e">
        <f>IF(E122="I",-'Speed-entry'!#REF!,'Speed-entry'!#REF!)</f>
        <v>#REF!</v>
      </c>
    </row>
    <row r="123" spans="1:10" x14ac:dyDescent="0.25">
      <c r="A123" s="45" t="e">
        <f>IF(LEFT('Speed-entry'!#REF!,1)="6",6,IF(LEFT('Speed-entry'!#REF!,1)="5",5,IF(LEFT('Speed-entry'!#REF!,1)="9",7,IF(LEFT('Speed-entry'!#REF!,1)="2",7,IF(LEFT('Speed-entry'!#REF!,1)="7",7,"")))))</f>
        <v>#REF!</v>
      </c>
      <c r="B123" s="26" t="e">
        <f>'Speed-entry'!#REF!</f>
        <v>#REF!</v>
      </c>
      <c r="C123" s="26" t="e">
        <f>'Speed-entry'!#REF!</f>
        <v>#REF!</v>
      </c>
      <c r="D123" s="26" t="e">
        <f t="shared" si="12"/>
        <v>#REF!</v>
      </c>
      <c r="E123" s="26" t="e">
        <f>'Speed-entry'!#REF!</f>
        <v>#REF!</v>
      </c>
      <c r="F123" s="43" t="e">
        <f>IF(E123="I",-'Speed-entry'!#REF!,'Speed-entry'!#REF!)</f>
        <v>#REF!</v>
      </c>
      <c r="G123" s="43" t="e">
        <f>IF(E123="I",-'Speed-entry'!#REF!,'Speed-entry'!#REF!)</f>
        <v>#REF!</v>
      </c>
      <c r="H123" s="43" t="e">
        <f>IF(E123="I",-'Speed-entry'!#REF!,'Speed-entry'!#REF!)</f>
        <v>#REF!</v>
      </c>
      <c r="I123" s="43" t="e">
        <f>IF(E123="I",-'Speed-entry'!#REF!,'Speed-entry'!#REF!)</f>
        <v>#REF!</v>
      </c>
      <c r="J123" s="43" t="e">
        <f>IF(E123="I",-'Speed-entry'!#REF!,'Speed-entry'!#REF!)</f>
        <v>#REF!</v>
      </c>
    </row>
    <row r="124" spans="1:10" x14ac:dyDescent="0.25">
      <c r="A124" s="45" t="e">
        <f>IF(LEFT('Speed-entry'!#REF!,1)="6",6,IF(LEFT('Speed-entry'!#REF!,1)="5",5,IF(LEFT('Speed-entry'!#REF!,1)="9",7,IF(LEFT('Speed-entry'!#REF!,1)="2",7,IF(LEFT('Speed-entry'!#REF!,1)="7",7,"")))))</f>
        <v>#REF!</v>
      </c>
      <c r="B124" s="26" t="e">
        <f>'Speed-entry'!#REF!</f>
        <v>#REF!</v>
      </c>
      <c r="C124" s="26" t="e">
        <f>'Speed-entry'!#REF!</f>
        <v>#REF!</v>
      </c>
      <c r="D124" s="26" t="e">
        <f t="shared" si="12"/>
        <v>#REF!</v>
      </c>
      <c r="E124" s="26" t="e">
        <f>'Speed-entry'!#REF!</f>
        <v>#REF!</v>
      </c>
      <c r="F124" s="43" t="e">
        <f>IF(E124="I",-'Speed-entry'!#REF!,'Speed-entry'!#REF!)</f>
        <v>#REF!</v>
      </c>
      <c r="G124" s="43" t="e">
        <f>IF(E124="I",-'Speed-entry'!#REF!,'Speed-entry'!#REF!)</f>
        <v>#REF!</v>
      </c>
      <c r="H124" s="43" t="e">
        <f>IF(E124="I",-'Speed-entry'!#REF!,'Speed-entry'!#REF!)</f>
        <v>#REF!</v>
      </c>
      <c r="I124" s="43" t="e">
        <f>IF(E124="I",-'Speed-entry'!#REF!,'Speed-entry'!#REF!)</f>
        <v>#REF!</v>
      </c>
      <c r="J124" s="43" t="e">
        <f>IF(E124="I",-'Speed-entry'!#REF!,'Speed-entry'!#REF!)</f>
        <v>#REF!</v>
      </c>
    </row>
    <row r="125" spans="1:10" x14ac:dyDescent="0.25">
      <c r="A125" s="45" t="e">
        <f>IF(LEFT('Speed-entry'!#REF!,1)="6",6,IF(LEFT('Speed-entry'!#REF!,1)="5",5,IF(LEFT('Speed-entry'!#REF!,1)="9",7,IF(LEFT('Speed-entry'!#REF!,1)="2",7,IF(LEFT('Speed-entry'!#REF!,1)="7",7,"")))))</f>
        <v>#REF!</v>
      </c>
      <c r="B125" s="26" t="e">
        <f>'Speed-entry'!#REF!</f>
        <v>#REF!</v>
      </c>
      <c r="C125" s="26" t="e">
        <f>'Speed-entry'!#REF!</f>
        <v>#REF!</v>
      </c>
      <c r="D125" s="26" t="e">
        <f t="shared" si="12"/>
        <v>#REF!</v>
      </c>
      <c r="E125" s="26" t="e">
        <f>'Speed-entry'!#REF!</f>
        <v>#REF!</v>
      </c>
      <c r="F125" s="43" t="e">
        <f>IF(E125="I",-'Speed-entry'!#REF!,'Speed-entry'!#REF!)</f>
        <v>#REF!</v>
      </c>
      <c r="G125" s="43" t="e">
        <f>IF(E125="I",-'Speed-entry'!#REF!,'Speed-entry'!#REF!)</f>
        <v>#REF!</v>
      </c>
      <c r="H125" s="43" t="e">
        <f>IF(E125="I",-'Speed-entry'!#REF!,'Speed-entry'!#REF!)</f>
        <v>#REF!</v>
      </c>
      <c r="I125" s="43" t="e">
        <f>IF(E125="I",-'Speed-entry'!#REF!,'Speed-entry'!#REF!)</f>
        <v>#REF!</v>
      </c>
      <c r="J125" s="43" t="e">
        <f>IF(E125="I",-'Speed-entry'!#REF!,'Speed-entry'!#REF!)</f>
        <v>#REF!</v>
      </c>
    </row>
    <row r="126" spans="1:10" x14ac:dyDescent="0.25">
      <c r="A126" s="45" t="e">
        <f>IF(LEFT('Speed-entry'!#REF!,1)="6",6,IF(LEFT('Speed-entry'!#REF!,1)="5",5,IF(LEFT('Speed-entry'!#REF!,1)="9",7,IF(LEFT('Speed-entry'!#REF!,1)="2",7,IF(LEFT('Speed-entry'!#REF!,1)="7",7,"")))))</f>
        <v>#REF!</v>
      </c>
      <c r="B126" s="26" t="e">
        <f>'Speed-entry'!#REF!</f>
        <v>#REF!</v>
      </c>
      <c r="C126" s="26" t="e">
        <f>'Speed-entry'!#REF!</f>
        <v>#REF!</v>
      </c>
      <c r="D126" s="26" t="e">
        <f t="shared" si="12"/>
        <v>#REF!</v>
      </c>
      <c r="E126" s="26" t="e">
        <f>'Speed-entry'!#REF!</f>
        <v>#REF!</v>
      </c>
      <c r="F126" s="43" t="e">
        <f>IF(E126="I",-'Speed-entry'!#REF!,'Speed-entry'!#REF!)</f>
        <v>#REF!</v>
      </c>
      <c r="G126" s="43" t="e">
        <f>IF(E126="I",-'Speed-entry'!#REF!,'Speed-entry'!#REF!)</f>
        <v>#REF!</v>
      </c>
      <c r="H126" s="43" t="e">
        <f>IF(E126="I",-'Speed-entry'!#REF!,'Speed-entry'!#REF!)</f>
        <v>#REF!</v>
      </c>
      <c r="I126" s="43" t="e">
        <f>IF(E126="I",-'Speed-entry'!#REF!,'Speed-entry'!#REF!)</f>
        <v>#REF!</v>
      </c>
      <c r="J126" s="43" t="e">
        <f>IF(E126="I",-'Speed-entry'!#REF!,'Speed-entry'!#REF!)</f>
        <v>#REF!</v>
      </c>
    </row>
    <row r="127" spans="1:10" x14ac:dyDescent="0.25">
      <c r="A127" s="45" t="e">
        <f>IF(LEFT('Speed-entry'!#REF!,1)="6",6,IF(LEFT('Speed-entry'!#REF!,1)="5",5,IF(LEFT('Speed-entry'!#REF!,1)="9",7,IF(LEFT('Speed-entry'!#REF!,1)="2",7,IF(LEFT('Speed-entry'!#REF!,1)="7",7,"")))))</f>
        <v>#REF!</v>
      </c>
      <c r="B127" s="26" t="e">
        <f>'Speed-entry'!#REF!</f>
        <v>#REF!</v>
      </c>
      <c r="C127" s="26" t="e">
        <f>'Speed-entry'!#REF!</f>
        <v>#REF!</v>
      </c>
      <c r="D127" s="26" t="e">
        <f t="shared" si="12"/>
        <v>#REF!</v>
      </c>
      <c r="E127" s="26" t="e">
        <f>'Speed-entry'!#REF!</f>
        <v>#REF!</v>
      </c>
      <c r="F127" s="43" t="e">
        <f>IF(E127="I",-'Speed-entry'!#REF!,'Speed-entry'!#REF!)</f>
        <v>#REF!</v>
      </c>
      <c r="G127" s="43" t="e">
        <f>IF(E127="I",-'Speed-entry'!#REF!,'Speed-entry'!#REF!)</f>
        <v>#REF!</v>
      </c>
      <c r="H127" s="43" t="e">
        <f>IF(E127="I",-'Speed-entry'!#REF!,'Speed-entry'!#REF!)</f>
        <v>#REF!</v>
      </c>
      <c r="I127" s="43" t="e">
        <f>IF(E127="I",-'Speed-entry'!#REF!,'Speed-entry'!#REF!)</f>
        <v>#REF!</v>
      </c>
      <c r="J127" s="43" t="e">
        <f>IF(E127="I",-'Speed-entry'!#REF!,'Speed-entry'!#REF!)</f>
        <v>#REF!</v>
      </c>
    </row>
    <row r="128" spans="1:10" x14ac:dyDescent="0.25">
      <c r="A128" s="45" t="e">
        <f>IF(LEFT('Speed-entry'!#REF!,1)="6",6,IF(LEFT('Speed-entry'!#REF!,1)="5",5,IF(LEFT('Speed-entry'!#REF!,1)="9",7,IF(LEFT('Speed-entry'!#REF!,1)="2",7,IF(LEFT('Speed-entry'!#REF!,1)="7",7,"")))))</f>
        <v>#REF!</v>
      </c>
      <c r="B128" s="26" t="e">
        <f>'Speed-entry'!#REF!</f>
        <v>#REF!</v>
      </c>
      <c r="C128" s="26" t="e">
        <f>'Speed-entry'!#REF!</f>
        <v>#REF!</v>
      </c>
      <c r="D128" s="26" t="e">
        <f t="shared" si="12"/>
        <v>#REF!</v>
      </c>
      <c r="E128" s="26" t="e">
        <f>'Speed-entry'!#REF!</f>
        <v>#REF!</v>
      </c>
      <c r="F128" s="43" t="e">
        <f>IF(E128="I",-'Speed-entry'!#REF!,'Speed-entry'!#REF!)</f>
        <v>#REF!</v>
      </c>
      <c r="G128" s="43" t="e">
        <f>IF(E128="I",-'Speed-entry'!#REF!,'Speed-entry'!#REF!)</f>
        <v>#REF!</v>
      </c>
      <c r="H128" s="43" t="e">
        <f>IF(E128="I",-'Speed-entry'!#REF!,'Speed-entry'!#REF!)</f>
        <v>#REF!</v>
      </c>
      <c r="I128" s="43" t="e">
        <f>IF(E128="I",-'Speed-entry'!#REF!,'Speed-entry'!#REF!)</f>
        <v>#REF!</v>
      </c>
      <c r="J128" s="43" t="e">
        <f>IF(E128="I",-'Speed-entry'!#REF!,'Speed-entry'!#REF!)</f>
        <v>#REF!</v>
      </c>
    </row>
    <row r="129" spans="1:10" x14ac:dyDescent="0.25">
      <c r="A129" s="45" t="e">
        <f>IF(LEFT('Speed-entry'!#REF!,1)="6",6,IF(LEFT('Speed-entry'!#REF!,1)="5",5,IF(LEFT('Speed-entry'!#REF!,1)="9",7,IF(LEFT('Speed-entry'!#REF!,1)="2",7,IF(LEFT('Speed-entry'!#REF!,1)="7",7,"")))))</f>
        <v>#REF!</v>
      </c>
      <c r="B129" s="26" t="e">
        <f>'Speed-entry'!#REF!</f>
        <v>#REF!</v>
      </c>
      <c r="C129" s="26" t="e">
        <f>'Speed-entry'!#REF!</f>
        <v>#REF!</v>
      </c>
      <c r="D129" s="26" t="e">
        <f t="shared" si="12"/>
        <v>#REF!</v>
      </c>
      <c r="E129" s="26" t="e">
        <f>'Speed-entry'!#REF!</f>
        <v>#REF!</v>
      </c>
      <c r="F129" s="43" t="e">
        <f>IF(E129="I",-'Speed-entry'!#REF!,'Speed-entry'!#REF!)</f>
        <v>#REF!</v>
      </c>
      <c r="G129" s="43" t="e">
        <f>IF(E129="I",-'Speed-entry'!#REF!,'Speed-entry'!#REF!)</f>
        <v>#REF!</v>
      </c>
      <c r="H129" s="43" t="e">
        <f>IF(E129="I",-'Speed-entry'!#REF!,'Speed-entry'!#REF!)</f>
        <v>#REF!</v>
      </c>
      <c r="I129" s="43" t="e">
        <f>IF(E129="I",-'Speed-entry'!#REF!,'Speed-entry'!#REF!)</f>
        <v>#REF!</v>
      </c>
      <c r="J129" s="43" t="e">
        <f>IF(E129="I",-'Speed-entry'!#REF!,'Speed-entry'!#REF!)</f>
        <v>#REF!</v>
      </c>
    </row>
    <row r="130" spans="1:10" x14ac:dyDescent="0.25">
      <c r="A130" s="45" t="e">
        <f>IF(LEFT('Speed-entry'!#REF!,1)="6",6,IF(LEFT('Speed-entry'!#REF!,1)="5",5,IF(LEFT('Speed-entry'!#REF!,1)="9",7,IF(LEFT('Speed-entry'!#REF!,1)="2",7,IF(LEFT('Speed-entry'!#REF!,1)="7",7,"")))))</f>
        <v>#REF!</v>
      </c>
      <c r="B130" s="26" t="e">
        <f>'Speed-entry'!#REF!</f>
        <v>#REF!</v>
      </c>
      <c r="C130" s="26" t="e">
        <f>'Speed-entry'!#REF!</f>
        <v>#REF!</v>
      </c>
      <c r="D130" s="26" t="e">
        <f t="shared" ref="D130:D193" si="13">LEFT(C130,2)</f>
        <v>#REF!</v>
      </c>
      <c r="E130" s="26" t="e">
        <f>'Speed-entry'!#REF!</f>
        <v>#REF!</v>
      </c>
      <c r="F130" s="43" t="e">
        <f>IF(E130="I",-'Speed-entry'!#REF!,'Speed-entry'!#REF!)</f>
        <v>#REF!</v>
      </c>
      <c r="G130" s="43" t="e">
        <f>IF(E130="I",-'Speed-entry'!#REF!,'Speed-entry'!#REF!)</f>
        <v>#REF!</v>
      </c>
      <c r="H130" s="43" t="e">
        <f>IF(E130="I",-'Speed-entry'!#REF!,'Speed-entry'!#REF!)</f>
        <v>#REF!</v>
      </c>
      <c r="I130" s="43" t="e">
        <f>IF(E130="I",-'Speed-entry'!#REF!,'Speed-entry'!#REF!)</f>
        <v>#REF!</v>
      </c>
      <c r="J130" s="43" t="e">
        <f>IF(E130="I",-'Speed-entry'!#REF!,'Speed-entry'!#REF!)</f>
        <v>#REF!</v>
      </c>
    </row>
    <row r="131" spans="1:10" x14ac:dyDescent="0.25">
      <c r="A131" s="45" t="e">
        <f>IF(LEFT('Speed-entry'!#REF!,1)="6",6,IF(LEFT('Speed-entry'!#REF!,1)="5",5,IF(LEFT('Speed-entry'!#REF!,1)="9",7,IF(LEFT('Speed-entry'!#REF!,1)="2",7,IF(LEFT('Speed-entry'!#REF!,1)="7",7,"")))))</f>
        <v>#REF!</v>
      </c>
      <c r="B131" s="26" t="e">
        <f>'Speed-entry'!#REF!</f>
        <v>#REF!</v>
      </c>
      <c r="C131" s="26" t="e">
        <f>'Speed-entry'!#REF!</f>
        <v>#REF!</v>
      </c>
      <c r="D131" s="26" t="e">
        <f t="shared" si="13"/>
        <v>#REF!</v>
      </c>
      <c r="E131" s="26" t="e">
        <f>'Speed-entry'!#REF!</f>
        <v>#REF!</v>
      </c>
      <c r="F131" s="43" t="e">
        <f>IF(E131="I",-'Speed-entry'!#REF!,'Speed-entry'!#REF!)</f>
        <v>#REF!</v>
      </c>
      <c r="G131" s="43" t="e">
        <f>IF(E131="I",-'Speed-entry'!#REF!,'Speed-entry'!#REF!)</f>
        <v>#REF!</v>
      </c>
      <c r="H131" s="43" t="e">
        <f>IF(E131="I",-'Speed-entry'!#REF!,'Speed-entry'!#REF!)</f>
        <v>#REF!</v>
      </c>
      <c r="I131" s="43" t="e">
        <f>IF(E131="I",-'Speed-entry'!#REF!,'Speed-entry'!#REF!)</f>
        <v>#REF!</v>
      </c>
      <c r="J131" s="43" t="e">
        <f>IF(E131="I",-'Speed-entry'!#REF!,'Speed-entry'!#REF!)</f>
        <v>#REF!</v>
      </c>
    </row>
    <row r="132" spans="1:10" x14ac:dyDescent="0.25">
      <c r="A132" s="45" t="e">
        <f>IF(LEFT('Speed-entry'!#REF!,1)="6",6,IF(LEFT('Speed-entry'!#REF!,1)="5",5,IF(LEFT('Speed-entry'!#REF!,1)="9",7,IF(LEFT('Speed-entry'!#REF!,1)="2",7,IF(LEFT('Speed-entry'!#REF!,1)="7",7,"")))))</f>
        <v>#REF!</v>
      </c>
      <c r="B132" s="26" t="e">
        <f>'Speed-entry'!#REF!</f>
        <v>#REF!</v>
      </c>
      <c r="C132" s="26" t="e">
        <f>'Speed-entry'!#REF!</f>
        <v>#REF!</v>
      </c>
      <c r="D132" s="26" t="e">
        <f t="shared" si="13"/>
        <v>#REF!</v>
      </c>
      <c r="E132" s="26" t="e">
        <f>'Speed-entry'!#REF!</f>
        <v>#REF!</v>
      </c>
      <c r="F132" s="43" t="e">
        <f>IF(E132="I",-'Speed-entry'!#REF!,'Speed-entry'!#REF!)</f>
        <v>#REF!</v>
      </c>
      <c r="G132" s="43" t="e">
        <f>IF(E132="I",-'Speed-entry'!#REF!,'Speed-entry'!#REF!)</f>
        <v>#REF!</v>
      </c>
      <c r="H132" s="43" t="e">
        <f>IF(E132="I",-'Speed-entry'!#REF!,'Speed-entry'!#REF!)</f>
        <v>#REF!</v>
      </c>
      <c r="I132" s="43" t="e">
        <f>IF(E132="I",-'Speed-entry'!#REF!,'Speed-entry'!#REF!)</f>
        <v>#REF!</v>
      </c>
      <c r="J132" s="43" t="e">
        <f>IF(E132="I",-'Speed-entry'!#REF!,'Speed-entry'!#REF!)</f>
        <v>#REF!</v>
      </c>
    </row>
    <row r="133" spans="1:10" x14ac:dyDescent="0.25">
      <c r="A133" s="45" t="e">
        <f>IF(LEFT('Speed-entry'!#REF!,1)="6",6,IF(LEFT('Speed-entry'!#REF!,1)="5",5,IF(LEFT('Speed-entry'!#REF!,1)="9",7,IF(LEFT('Speed-entry'!#REF!,1)="2",7,IF(LEFT('Speed-entry'!#REF!,1)="7",7,"")))))</f>
        <v>#REF!</v>
      </c>
      <c r="B133" s="26" t="e">
        <f>'Speed-entry'!#REF!</f>
        <v>#REF!</v>
      </c>
      <c r="C133" s="26" t="e">
        <f>'Speed-entry'!#REF!</f>
        <v>#REF!</v>
      </c>
      <c r="D133" s="26" t="e">
        <f t="shared" si="13"/>
        <v>#REF!</v>
      </c>
      <c r="E133" s="26" t="e">
        <f>'Speed-entry'!#REF!</f>
        <v>#REF!</v>
      </c>
      <c r="F133" s="43" t="e">
        <f>IF(E133="I",-'Speed-entry'!#REF!,'Speed-entry'!#REF!)</f>
        <v>#REF!</v>
      </c>
      <c r="G133" s="43" t="e">
        <f>IF(E133="I",-'Speed-entry'!#REF!,'Speed-entry'!#REF!)</f>
        <v>#REF!</v>
      </c>
      <c r="H133" s="43" t="e">
        <f>IF(E133="I",-'Speed-entry'!#REF!,'Speed-entry'!#REF!)</f>
        <v>#REF!</v>
      </c>
      <c r="I133" s="43" t="e">
        <f>IF(E133="I",-'Speed-entry'!#REF!,'Speed-entry'!#REF!)</f>
        <v>#REF!</v>
      </c>
      <c r="J133" s="43" t="e">
        <f>IF(E133="I",-'Speed-entry'!#REF!,'Speed-entry'!#REF!)</f>
        <v>#REF!</v>
      </c>
    </row>
    <row r="134" spans="1:10" x14ac:dyDescent="0.25">
      <c r="A134" s="45" t="e">
        <f>IF(LEFT('Speed-entry'!#REF!,1)="6",6,IF(LEFT('Speed-entry'!#REF!,1)="5",5,IF(LEFT('Speed-entry'!#REF!,1)="9",7,IF(LEFT('Speed-entry'!#REF!,1)="2",7,IF(LEFT('Speed-entry'!#REF!,1)="7",7,"")))))</f>
        <v>#REF!</v>
      </c>
      <c r="B134" s="26" t="e">
        <f>'Speed-entry'!#REF!</f>
        <v>#REF!</v>
      </c>
      <c r="C134" s="26" t="e">
        <f>'Speed-entry'!#REF!</f>
        <v>#REF!</v>
      </c>
      <c r="D134" s="26" t="e">
        <f t="shared" si="13"/>
        <v>#REF!</v>
      </c>
      <c r="E134" s="26" t="e">
        <f>'Speed-entry'!#REF!</f>
        <v>#REF!</v>
      </c>
      <c r="F134" s="43" t="e">
        <f>IF(E134="I",-'Speed-entry'!#REF!,'Speed-entry'!#REF!)</f>
        <v>#REF!</v>
      </c>
      <c r="G134" s="43" t="e">
        <f>IF(E134="I",-'Speed-entry'!#REF!,'Speed-entry'!#REF!)</f>
        <v>#REF!</v>
      </c>
      <c r="H134" s="43" t="e">
        <f>IF(E134="I",-'Speed-entry'!#REF!,'Speed-entry'!#REF!)</f>
        <v>#REF!</v>
      </c>
      <c r="I134" s="43" t="e">
        <f>IF(E134="I",-'Speed-entry'!#REF!,'Speed-entry'!#REF!)</f>
        <v>#REF!</v>
      </c>
      <c r="J134" s="43" t="e">
        <f>IF(E134="I",-'Speed-entry'!#REF!,'Speed-entry'!#REF!)</f>
        <v>#REF!</v>
      </c>
    </row>
    <row r="135" spans="1:10" x14ac:dyDescent="0.25">
      <c r="A135" s="45" t="e">
        <f>IF(LEFT('Speed-entry'!#REF!,1)="6",6,IF(LEFT('Speed-entry'!#REF!,1)="5",5,IF(LEFT('Speed-entry'!#REF!,1)="9",7,IF(LEFT('Speed-entry'!#REF!,1)="2",7,IF(LEFT('Speed-entry'!#REF!,1)="7",7,"")))))</f>
        <v>#REF!</v>
      </c>
      <c r="B135" s="26" t="e">
        <f>'Speed-entry'!#REF!</f>
        <v>#REF!</v>
      </c>
      <c r="C135" s="26" t="e">
        <f>'Speed-entry'!#REF!</f>
        <v>#REF!</v>
      </c>
      <c r="D135" s="26" t="e">
        <f t="shared" si="13"/>
        <v>#REF!</v>
      </c>
      <c r="E135" s="26" t="e">
        <f>'Speed-entry'!#REF!</f>
        <v>#REF!</v>
      </c>
      <c r="F135" s="43" t="e">
        <f>IF(E135="I",-'Speed-entry'!#REF!,'Speed-entry'!#REF!)</f>
        <v>#REF!</v>
      </c>
      <c r="G135" s="43" t="e">
        <f>IF(E135="I",-'Speed-entry'!#REF!,'Speed-entry'!#REF!)</f>
        <v>#REF!</v>
      </c>
      <c r="H135" s="43" t="e">
        <f>IF(E135="I",-'Speed-entry'!#REF!,'Speed-entry'!#REF!)</f>
        <v>#REF!</v>
      </c>
      <c r="I135" s="43" t="e">
        <f>IF(E135="I",-'Speed-entry'!#REF!,'Speed-entry'!#REF!)</f>
        <v>#REF!</v>
      </c>
      <c r="J135" s="43" t="e">
        <f>IF(E135="I",-'Speed-entry'!#REF!,'Speed-entry'!#REF!)</f>
        <v>#REF!</v>
      </c>
    </row>
    <row r="136" spans="1:10" x14ac:dyDescent="0.25">
      <c r="A136" s="45" t="e">
        <f>IF(LEFT('Speed-entry'!#REF!,1)="6",6,IF(LEFT('Speed-entry'!#REF!,1)="5",5,IF(LEFT('Speed-entry'!#REF!,1)="9",7,IF(LEFT('Speed-entry'!#REF!,1)="2",7,IF(LEFT('Speed-entry'!#REF!,1)="7",7,"")))))</f>
        <v>#REF!</v>
      </c>
      <c r="B136" s="26" t="e">
        <f>'Speed-entry'!#REF!</f>
        <v>#REF!</v>
      </c>
      <c r="C136" s="26" t="e">
        <f>'Speed-entry'!#REF!</f>
        <v>#REF!</v>
      </c>
      <c r="D136" s="26" t="e">
        <f t="shared" si="13"/>
        <v>#REF!</v>
      </c>
      <c r="E136" s="26" t="e">
        <f>'Speed-entry'!#REF!</f>
        <v>#REF!</v>
      </c>
      <c r="F136" s="43" t="e">
        <f>IF(E136="I",-'Speed-entry'!#REF!,'Speed-entry'!#REF!)</f>
        <v>#REF!</v>
      </c>
      <c r="G136" s="43" t="e">
        <f>IF(E136="I",-'Speed-entry'!#REF!,'Speed-entry'!#REF!)</f>
        <v>#REF!</v>
      </c>
      <c r="H136" s="43" t="e">
        <f>IF(E136="I",-'Speed-entry'!#REF!,'Speed-entry'!#REF!)</f>
        <v>#REF!</v>
      </c>
      <c r="I136" s="43" t="e">
        <f>IF(E136="I",-'Speed-entry'!#REF!,'Speed-entry'!#REF!)</f>
        <v>#REF!</v>
      </c>
      <c r="J136" s="43" t="e">
        <f>IF(E136="I",-'Speed-entry'!#REF!,'Speed-entry'!#REF!)</f>
        <v>#REF!</v>
      </c>
    </row>
    <row r="137" spans="1:10" x14ac:dyDescent="0.25">
      <c r="A137" s="45" t="e">
        <f>IF(LEFT('Speed-entry'!#REF!,1)="6",6,IF(LEFT('Speed-entry'!#REF!,1)="5",5,IF(LEFT('Speed-entry'!#REF!,1)="9",7,IF(LEFT('Speed-entry'!#REF!,1)="2",7,IF(LEFT('Speed-entry'!#REF!,1)="7",7,"")))))</f>
        <v>#REF!</v>
      </c>
      <c r="B137" s="26" t="e">
        <f>'Speed-entry'!#REF!</f>
        <v>#REF!</v>
      </c>
      <c r="C137" s="26" t="e">
        <f>'Speed-entry'!#REF!</f>
        <v>#REF!</v>
      </c>
      <c r="D137" s="26" t="e">
        <f t="shared" si="13"/>
        <v>#REF!</v>
      </c>
      <c r="E137" s="26" t="e">
        <f>'Speed-entry'!#REF!</f>
        <v>#REF!</v>
      </c>
      <c r="F137" s="43" t="e">
        <f>IF(E137="I",-'Speed-entry'!#REF!,'Speed-entry'!#REF!)</f>
        <v>#REF!</v>
      </c>
      <c r="G137" s="43" t="e">
        <f>IF(E137="I",-'Speed-entry'!#REF!,'Speed-entry'!#REF!)</f>
        <v>#REF!</v>
      </c>
      <c r="H137" s="43" t="e">
        <f>IF(E137="I",-'Speed-entry'!#REF!,'Speed-entry'!#REF!)</f>
        <v>#REF!</v>
      </c>
      <c r="I137" s="43" t="e">
        <f>IF(E137="I",-'Speed-entry'!#REF!,'Speed-entry'!#REF!)</f>
        <v>#REF!</v>
      </c>
      <c r="J137" s="43" t="e">
        <f>IF(E137="I",-'Speed-entry'!#REF!,'Speed-entry'!#REF!)</f>
        <v>#REF!</v>
      </c>
    </row>
    <row r="138" spans="1:10" x14ac:dyDescent="0.25">
      <c r="A138" s="45" t="e">
        <f>IF(LEFT('Speed-entry'!#REF!,1)="6",6,IF(LEFT('Speed-entry'!#REF!,1)="5",5,IF(LEFT('Speed-entry'!#REF!,1)="9",7,IF(LEFT('Speed-entry'!#REF!,1)="2",7,IF(LEFT('Speed-entry'!#REF!,1)="7",7,"")))))</f>
        <v>#REF!</v>
      </c>
      <c r="B138" s="26" t="e">
        <f>'Speed-entry'!#REF!</f>
        <v>#REF!</v>
      </c>
      <c r="C138" s="26" t="e">
        <f>'Speed-entry'!#REF!</f>
        <v>#REF!</v>
      </c>
      <c r="D138" s="26" t="e">
        <f t="shared" si="13"/>
        <v>#REF!</v>
      </c>
      <c r="E138" s="26" t="e">
        <f>'Speed-entry'!#REF!</f>
        <v>#REF!</v>
      </c>
      <c r="F138" s="43" t="e">
        <f>IF(E138="I",-'Speed-entry'!#REF!,'Speed-entry'!#REF!)</f>
        <v>#REF!</v>
      </c>
      <c r="G138" s="43" t="e">
        <f>IF(E138="I",-'Speed-entry'!#REF!,'Speed-entry'!#REF!)</f>
        <v>#REF!</v>
      </c>
      <c r="H138" s="43" t="e">
        <f>IF(E138="I",-'Speed-entry'!#REF!,'Speed-entry'!#REF!)</f>
        <v>#REF!</v>
      </c>
      <c r="I138" s="43" t="e">
        <f>IF(E138="I",-'Speed-entry'!#REF!,'Speed-entry'!#REF!)</f>
        <v>#REF!</v>
      </c>
      <c r="J138" s="43" t="e">
        <f>IF(E138="I",-'Speed-entry'!#REF!,'Speed-entry'!#REF!)</f>
        <v>#REF!</v>
      </c>
    </row>
    <row r="139" spans="1:10" x14ac:dyDescent="0.25">
      <c r="A139" s="45" t="e">
        <f>IF(LEFT('Speed-entry'!#REF!,1)="6",6,IF(LEFT('Speed-entry'!#REF!,1)="5",5,IF(LEFT('Speed-entry'!#REF!,1)="9",7,IF(LEFT('Speed-entry'!#REF!,1)="2",7,IF(LEFT('Speed-entry'!#REF!,1)="7",7,"")))))</f>
        <v>#REF!</v>
      </c>
      <c r="B139" s="26" t="e">
        <f>'Speed-entry'!#REF!</f>
        <v>#REF!</v>
      </c>
      <c r="C139" s="26" t="e">
        <f>'Speed-entry'!#REF!</f>
        <v>#REF!</v>
      </c>
      <c r="D139" s="26" t="e">
        <f t="shared" si="13"/>
        <v>#REF!</v>
      </c>
      <c r="E139" s="26" t="e">
        <f>'Speed-entry'!#REF!</f>
        <v>#REF!</v>
      </c>
      <c r="F139" s="43" t="e">
        <f>IF(E139="I",-'Speed-entry'!#REF!,'Speed-entry'!#REF!)</f>
        <v>#REF!</v>
      </c>
      <c r="G139" s="43" t="e">
        <f>IF(E139="I",-'Speed-entry'!#REF!,'Speed-entry'!#REF!)</f>
        <v>#REF!</v>
      </c>
      <c r="H139" s="43" t="e">
        <f>IF(E139="I",-'Speed-entry'!#REF!,'Speed-entry'!#REF!)</f>
        <v>#REF!</v>
      </c>
      <c r="I139" s="43" t="e">
        <f>IF(E139="I",-'Speed-entry'!#REF!,'Speed-entry'!#REF!)</f>
        <v>#REF!</v>
      </c>
      <c r="J139" s="43" t="e">
        <f>IF(E139="I",-'Speed-entry'!#REF!,'Speed-entry'!#REF!)</f>
        <v>#REF!</v>
      </c>
    </row>
    <row r="140" spans="1:10" x14ac:dyDescent="0.25">
      <c r="A140" s="45" t="e">
        <f>IF(LEFT('Speed-entry'!#REF!,1)="6",6,IF(LEFT('Speed-entry'!#REF!,1)="5",5,IF(LEFT('Speed-entry'!#REF!,1)="9",7,IF(LEFT('Speed-entry'!#REF!,1)="2",7,IF(LEFT('Speed-entry'!#REF!,1)="7",7,"")))))</f>
        <v>#REF!</v>
      </c>
      <c r="B140" s="26" t="e">
        <f>'Speed-entry'!#REF!</f>
        <v>#REF!</v>
      </c>
      <c r="C140" s="26" t="e">
        <f>'Speed-entry'!#REF!</f>
        <v>#REF!</v>
      </c>
      <c r="D140" s="26" t="e">
        <f t="shared" si="13"/>
        <v>#REF!</v>
      </c>
      <c r="E140" s="26" t="e">
        <f>'Speed-entry'!#REF!</f>
        <v>#REF!</v>
      </c>
      <c r="F140" s="43" t="e">
        <f>IF(E140="I",-'Speed-entry'!#REF!,'Speed-entry'!#REF!)</f>
        <v>#REF!</v>
      </c>
      <c r="G140" s="43" t="e">
        <f>IF(E140="I",-'Speed-entry'!#REF!,'Speed-entry'!#REF!)</f>
        <v>#REF!</v>
      </c>
      <c r="H140" s="43" t="e">
        <f>IF(E140="I",-'Speed-entry'!#REF!,'Speed-entry'!#REF!)</f>
        <v>#REF!</v>
      </c>
      <c r="I140" s="43" t="e">
        <f>IF(E140="I",-'Speed-entry'!#REF!,'Speed-entry'!#REF!)</f>
        <v>#REF!</v>
      </c>
      <c r="J140" s="43" t="e">
        <f>IF(E140="I",-'Speed-entry'!#REF!,'Speed-entry'!#REF!)</f>
        <v>#REF!</v>
      </c>
    </row>
    <row r="141" spans="1:10" x14ac:dyDescent="0.25">
      <c r="A141" s="45" t="e">
        <f>IF(LEFT('Speed-entry'!#REF!,1)="6",6,IF(LEFT('Speed-entry'!#REF!,1)="5",5,IF(LEFT('Speed-entry'!#REF!,1)="9",7,IF(LEFT('Speed-entry'!#REF!,1)="2",7,IF(LEFT('Speed-entry'!#REF!,1)="7",7,"")))))</f>
        <v>#REF!</v>
      </c>
      <c r="B141" s="26" t="e">
        <f>'Speed-entry'!#REF!</f>
        <v>#REF!</v>
      </c>
      <c r="C141" s="26" t="e">
        <f>'Speed-entry'!#REF!</f>
        <v>#REF!</v>
      </c>
      <c r="D141" s="26" t="e">
        <f t="shared" si="13"/>
        <v>#REF!</v>
      </c>
      <c r="E141" s="26" t="e">
        <f>'Speed-entry'!#REF!</f>
        <v>#REF!</v>
      </c>
      <c r="F141" s="43" t="e">
        <f>IF(E141="I",-'Speed-entry'!#REF!,'Speed-entry'!#REF!)</f>
        <v>#REF!</v>
      </c>
      <c r="G141" s="43" t="e">
        <f>IF(E141="I",-'Speed-entry'!#REF!,'Speed-entry'!#REF!)</f>
        <v>#REF!</v>
      </c>
      <c r="H141" s="43" t="e">
        <f>IF(E141="I",-'Speed-entry'!#REF!,'Speed-entry'!#REF!)</f>
        <v>#REF!</v>
      </c>
      <c r="I141" s="43" t="e">
        <f>IF(E141="I",-'Speed-entry'!#REF!,'Speed-entry'!#REF!)</f>
        <v>#REF!</v>
      </c>
      <c r="J141" s="43" t="e">
        <f>IF(E141="I",-'Speed-entry'!#REF!,'Speed-entry'!#REF!)</f>
        <v>#REF!</v>
      </c>
    </row>
    <row r="142" spans="1:10" x14ac:dyDescent="0.25">
      <c r="A142" s="45" t="e">
        <f>IF(LEFT('Speed-entry'!#REF!,1)="6",6,IF(LEFT('Speed-entry'!#REF!,1)="5",5,IF(LEFT('Speed-entry'!#REF!,1)="9",7,IF(LEFT('Speed-entry'!#REF!,1)="2",7,IF(LEFT('Speed-entry'!#REF!,1)="7",7,"")))))</f>
        <v>#REF!</v>
      </c>
      <c r="B142" s="26" t="e">
        <f>'Speed-entry'!#REF!</f>
        <v>#REF!</v>
      </c>
      <c r="C142" s="26" t="e">
        <f>'Speed-entry'!#REF!</f>
        <v>#REF!</v>
      </c>
      <c r="D142" s="26" t="e">
        <f t="shared" si="13"/>
        <v>#REF!</v>
      </c>
      <c r="E142" s="26" t="e">
        <f>'Speed-entry'!#REF!</f>
        <v>#REF!</v>
      </c>
      <c r="F142" s="43" t="e">
        <f>IF(E142="I",-'Speed-entry'!#REF!,'Speed-entry'!#REF!)</f>
        <v>#REF!</v>
      </c>
      <c r="G142" s="43" t="e">
        <f>IF(E142="I",-'Speed-entry'!#REF!,'Speed-entry'!#REF!)</f>
        <v>#REF!</v>
      </c>
      <c r="H142" s="43" t="e">
        <f>IF(E142="I",-'Speed-entry'!#REF!,'Speed-entry'!#REF!)</f>
        <v>#REF!</v>
      </c>
      <c r="I142" s="43" t="e">
        <f>IF(E142="I",-'Speed-entry'!#REF!,'Speed-entry'!#REF!)</f>
        <v>#REF!</v>
      </c>
      <c r="J142" s="43" t="e">
        <f>IF(E142="I",-'Speed-entry'!#REF!,'Speed-entry'!#REF!)</f>
        <v>#REF!</v>
      </c>
    </row>
    <row r="143" spans="1:10" x14ac:dyDescent="0.25">
      <c r="A143" s="45" t="e">
        <f>IF(LEFT('Speed-entry'!#REF!,1)="6",6,IF(LEFT('Speed-entry'!#REF!,1)="5",5,IF(LEFT('Speed-entry'!#REF!,1)="9",7,IF(LEFT('Speed-entry'!#REF!,1)="2",7,IF(LEFT('Speed-entry'!#REF!,1)="7",7,"")))))</f>
        <v>#REF!</v>
      </c>
      <c r="B143" s="26" t="e">
        <f>'Speed-entry'!#REF!</f>
        <v>#REF!</v>
      </c>
      <c r="C143" s="26" t="e">
        <f>'Speed-entry'!#REF!</f>
        <v>#REF!</v>
      </c>
      <c r="D143" s="26" t="e">
        <f t="shared" si="13"/>
        <v>#REF!</v>
      </c>
      <c r="E143" s="26" t="e">
        <f>'Speed-entry'!#REF!</f>
        <v>#REF!</v>
      </c>
      <c r="F143" s="43" t="e">
        <f>IF(E143="I",-'Speed-entry'!#REF!,'Speed-entry'!#REF!)</f>
        <v>#REF!</v>
      </c>
      <c r="G143" s="43" t="e">
        <f>IF(E143="I",-'Speed-entry'!#REF!,'Speed-entry'!#REF!)</f>
        <v>#REF!</v>
      </c>
      <c r="H143" s="43" t="e">
        <f>IF(E143="I",-'Speed-entry'!#REF!,'Speed-entry'!#REF!)</f>
        <v>#REF!</v>
      </c>
      <c r="I143" s="43" t="e">
        <f>IF(E143="I",-'Speed-entry'!#REF!,'Speed-entry'!#REF!)</f>
        <v>#REF!</v>
      </c>
      <c r="J143" s="43" t="e">
        <f>IF(E143="I",-'Speed-entry'!#REF!,'Speed-entry'!#REF!)</f>
        <v>#REF!</v>
      </c>
    </row>
    <row r="144" spans="1:10" x14ac:dyDescent="0.25">
      <c r="A144" s="45" t="e">
        <f>IF(LEFT('Speed-entry'!#REF!,1)="6",6,IF(LEFT('Speed-entry'!#REF!,1)="5",5,IF(LEFT('Speed-entry'!#REF!,1)="9",7,IF(LEFT('Speed-entry'!#REF!,1)="2",7,IF(LEFT('Speed-entry'!#REF!,1)="7",7,"")))))</f>
        <v>#REF!</v>
      </c>
      <c r="B144" s="26" t="e">
        <f>'Speed-entry'!#REF!</f>
        <v>#REF!</v>
      </c>
      <c r="C144" s="26" t="e">
        <f>'Speed-entry'!#REF!</f>
        <v>#REF!</v>
      </c>
      <c r="D144" s="26" t="e">
        <f t="shared" si="13"/>
        <v>#REF!</v>
      </c>
      <c r="E144" s="26" t="e">
        <f>'Speed-entry'!#REF!</f>
        <v>#REF!</v>
      </c>
      <c r="F144" s="43" t="e">
        <f>IF(E144="I",-'Speed-entry'!#REF!,'Speed-entry'!#REF!)</f>
        <v>#REF!</v>
      </c>
      <c r="G144" s="43" t="e">
        <f>IF(E144="I",-'Speed-entry'!#REF!,'Speed-entry'!#REF!)</f>
        <v>#REF!</v>
      </c>
      <c r="H144" s="43" t="e">
        <f>IF(E144="I",-'Speed-entry'!#REF!,'Speed-entry'!#REF!)</f>
        <v>#REF!</v>
      </c>
      <c r="I144" s="43" t="e">
        <f>IF(E144="I",-'Speed-entry'!#REF!,'Speed-entry'!#REF!)</f>
        <v>#REF!</v>
      </c>
      <c r="J144" s="43" t="e">
        <f>IF(E144="I",-'Speed-entry'!#REF!,'Speed-entry'!#REF!)</f>
        <v>#REF!</v>
      </c>
    </row>
    <row r="145" spans="1:10" x14ac:dyDescent="0.25">
      <c r="A145" s="45" t="e">
        <f>IF(LEFT('Speed-entry'!#REF!,1)="6",6,IF(LEFT('Speed-entry'!#REF!,1)="5",5,IF(LEFT('Speed-entry'!#REF!,1)="9",7,IF(LEFT('Speed-entry'!#REF!,1)="2",7,IF(LEFT('Speed-entry'!#REF!,1)="7",7,"")))))</f>
        <v>#REF!</v>
      </c>
      <c r="B145" s="26" t="e">
        <f>'Speed-entry'!#REF!</f>
        <v>#REF!</v>
      </c>
      <c r="C145" s="26" t="e">
        <f>'Speed-entry'!#REF!</f>
        <v>#REF!</v>
      </c>
      <c r="D145" s="26" t="e">
        <f t="shared" si="13"/>
        <v>#REF!</v>
      </c>
      <c r="E145" s="26" t="e">
        <f>'Speed-entry'!#REF!</f>
        <v>#REF!</v>
      </c>
      <c r="F145" s="43" t="e">
        <f>IF(E145="I",-'Speed-entry'!#REF!,'Speed-entry'!#REF!)</f>
        <v>#REF!</v>
      </c>
      <c r="G145" s="43" t="e">
        <f>IF(E145="I",-'Speed-entry'!#REF!,'Speed-entry'!#REF!)</f>
        <v>#REF!</v>
      </c>
      <c r="H145" s="43" t="e">
        <f>IF(E145="I",-'Speed-entry'!#REF!,'Speed-entry'!#REF!)</f>
        <v>#REF!</v>
      </c>
      <c r="I145" s="43" t="e">
        <f>IF(E145="I",-'Speed-entry'!#REF!,'Speed-entry'!#REF!)</f>
        <v>#REF!</v>
      </c>
      <c r="J145" s="43" t="e">
        <f>IF(E145="I",-'Speed-entry'!#REF!,'Speed-entry'!#REF!)</f>
        <v>#REF!</v>
      </c>
    </row>
    <row r="146" spans="1:10" x14ac:dyDescent="0.25">
      <c r="A146" s="45" t="e">
        <f>IF(LEFT('Speed-entry'!#REF!,1)="6",6,IF(LEFT('Speed-entry'!#REF!,1)="5",5,IF(LEFT('Speed-entry'!#REF!,1)="9",7,IF(LEFT('Speed-entry'!#REF!,1)="2",7,IF(LEFT('Speed-entry'!#REF!,1)="7",7,"")))))</f>
        <v>#REF!</v>
      </c>
      <c r="B146" s="26" t="e">
        <f>'Speed-entry'!#REF!</f>
        <v>#REF!</v>
      </c>
      <c r="C146" s="26" t="e">
        <f>'Speed-entry'!#REF!</f>
        <v>#REF!</v>
      </c>
      <c r="D146" s="26" t="e">
        <f t="shared" si="13"/>
        <v>#REF!</v>
      </c>
      <c r="E146" s="26" t="e">
        <f>'Speed-entry'!#REF!</f>
        <v>#REF!</v>
      </c>
      <c r="F146" s="43" t="e">
        <f>IF(E146="I",-'Speed-entry'!#REF!,'Speed-entry'!#REF!)</f>
        <v>#REF!</v>
      </c>
      <c r="G146" s="43" t="e">
        <f>IF(E146="I",-'Speed-entry'!#REF!,'Speed-entry'!#REF!)</f>
        <v>#REF!</v>
      </c>
      <c r="H146" s="43" t="e">
        <f>IF(E146="I",-'Speed-entry'!#REF!,'Speed-entry'!#REF!)</f>
        <v>#REF!</v>
      </c>
      <c r="I146" s="43" t="e">
        <f>IF(E146="I",-'Speed-entry'!#REF!,'Speed-entry'!#REF!)</f>
        <v>#REF!</v>
      </c>
      <c r="J146" s="43" t="e">
        <f>IF(E146="I",-'Speed-entry'!#REF!,'Speed-entry'!#REF!)</f>
        <v>#REF!</v>
      </c>
    </row>
    <row r="147" spans="1:10" x14ac:dyDescent="0.25">
      <c r="A147" s="45" t="e">
        <f>IF(LEFT('Speed-entry'!#REF!,1)="6",6,IF(LEFT('Speed-entry'!#REF!,1)="5",5,IF(LEFT('Speed-entry'!#REF!,1)="9",7,IF(LEFT('Speed-entry'!#REF!,1)="2",7,IF(LEFT('Speed-entry'!#REF!,1)="7",7,"")))))</f>
        <v>#REF!</v>
      </c>
      <c r="B147" s="26" t="e">
        <f>'Speed-entry'!#REF!</f>
        <v>#REF!</v>
      </c>
      <c r="C147" s="26" t="e">
        <f>'Speed-entry'!#REF!</f>
        <v>#REF!</v>
      </c>
      <c r="D147" s="26" t="e">
        <f t="shared" si="13"/>
        <v>#REF!</v>
      </c>
      <c r="E147" s="26" t="e">
        <f>'Speed-entry'!#REF!</f>
        <v>#REF!</v>
      </c>
      <c r="F147" s="43" t="e">
        <f>IF(E147="I",-'Speed-entry'!#REF!,'Speed-entry'!#REF!)</f>
        <v>#REF!</v>
      </c>
      <c r="G147" s="43" t="e">
        <f>IF(E147="I",-'Speed-entry'!#REF!,'Speed-entry'!#REF!)</f>
        <v>#REF!</v>
      </c>
      <c r="H147" s="43" t="e">
        <f>IF(E147="I",-'Speed-entry'!#REF!,'Speed-entry'!#REF!)</f>
        <v>#REF!</v>
      </c>
      <c r="I147" s="43" t="e">
        <f>IF(E147="I",-'Speed-entry'!#REF!,'Speed-entry'!#REF!)</f>
        <v>#REF!</v>
      </c>
      <c r="J147" s="43" t="e">
        <f>IF(E147="I",-'Speed-entry'!#REF!,'Speed-entry'!#REF!)</f>
        <v>#REF!</v>
      </c>
    </row>
    <row r="148" spans="1:10" x14ac:dyDescent="0.25">
      <c r="A148" s="45" t="e">
        <f>IF(LEFT('Speed-entry'!#REF!,1)="6",6,IF(LEFT('Speed-entry'!#REF!,1)="5",5,IF(LEFT('Speed-entry'!#REF!,1)="9",7,IF(LEFT('Speed-entry'!#REF!,1)="2",7,IF(LEFT('Speed-entry'!#REF!,1)="7",7,"")))))</f>
        <v>#REF!</v>
      </c>
      <c r="B148" s="26" t="e">
        <f>'Speed-entry'!#REF!</f>
        <v>#REF!</v>
      </c>
      <c r="C148" s="26" t="e">
        <f>'Speed-entry'!#REF!</f>
        <v>#REF!</v>
      </c>
      <c r="D148" s="26" t="e">
        <f t="shared" si="13"/>
        <v>#REF!</v>
      </c>
      <c r="E148" s="26" t="e">
        <f>'Speed-entry'!#REF!</f>
        <v>#REF!</v>
      </c>
      <c r="F148" s="43" t="e">
        <f>IF(E148="I",-'Speed-entry'!#REF!,'Speed-entry'!#REF!)</f>
        <v>#REF!</v>
      </c>
      <c r="G148" s="43" t="e">
        <f>IF(E148="I",-'Speed-entry'!#REF!,'Speed-entry'!#REF!)</f>
        <v>#REF!</v>
      </c>
      <c r="H148" s="43" t="e">
        <f>IF(E148="I",-'Speed-entry'!#REF!,'Speed-entry'!#REF!)</f>
        <v>#REF!</v>
      </c>
      <c r="I148" s="43" t="e">
        <f>IF(E148="I",-'Speed-entry'!#REF!,'Speed-entry'!#REF!)</f>
        <v>#REF!</v>
      </c>
      <c r="J148" s="43" t="e">
        <f>IF(E148="I",-'Speed-entry'!#REF!,'Speed-entry'!#REF!)</f>
        <v>#REF!</v>
      </c>
    </row>
    <row r="149" spans="1:10" x14ac:dyDescent="0.25">
      <c r="A149" s="45" t="e">
        <f>IF(LEFT('Speed-entry'!#REF!,1)="6",6,IF(LEFT('Speed-entry'!#REF!,1)="5",5,IF(LEFT('Speed-entry'!#REF!,1)="9",7,IF(LEFT('Speed-entry'!#REF!,1)="2",7,IF(LEFT('Speed-entry'!#REF!,1)="7",7,"")))))</f>
        <v>#REF!</v>
      </c>
      <c r="B149" s="26" t="e">
        <f>'Speed-entry'!#REF!</f>
        <v>#REF!</v>
      </c>
      <c r="C149" s="26" t="e">
        <f>'Speed-entry'!#REF!</f>
        <v>#REF!</v>
      </c>
      <c r="D149" s="26" t="e">
        <f t="shared" si="13"/>
        <v>#REF!</v>
      </c>
      <c r="E149" s="26" t="e">
        <f>'Speed-entry'!#REF!</f>
        <v>#REF!</v>
      </c>
      <c r="F149" s="43" t="e">
        <f>IF(E149="I",-'Speed-entry'!#REF!,'Speed-entry'!#REF!)</f>
        <v>#REF!</v>
      </c>
      <c r="G149" s="43" t="e">
        <f>IF(E149="I",-'Speed-entry'!#REF!,'Speed-entry'!#REF!)</f>
        <v>#REF!</v>
      </c>
      <c r="H149" s="43" t="e">
        <f>IF(E149="I",-'Speed-entry'!#REF!,'Speed-entry'!#REF!)</f>
        <v>#REF!</v>
      </c>
      <c r="I149" s="43" t="e">
        <f>IF(E149="I",-'Speed-entry'!#REF!,'Speed-entry'!#REF!)</f>
        <v>#REF!</v>
      </c>
      <c r="J149" s="43" t="e">
        <f>IF(E149="I",-'Speed-entry'!#REF!,'Speed-entry'!#REF!)</f>
        <v>#REF!</v>
      </c>
    </row>
    <row r="150" spans="1:10" x14ac:dyDescent="0.25">
      <c r="A150" s="45" t="e">
        <f>IF(LEFT('Speed-entry'!#REF!,1)="6",6,IF(LEFT('Speed-entry'!#REF!,1)="5",5,IF(LEFT('Speed-entry'!#REF!,1)="9",7,IF(LEFT('Speed-entry'!#REF!,1)="2",7,IF(LEFT('Speed-entry'!#REF!,1)="7",7,"")))))</f>
        <v>#REF!</v>
      </c>
      <c r="B150" s="26" t="e">
        <f>'Speed-entry'!#REF!</f>
        <v>#REF!</v>
      </c>
      <c r="C150" s="26" t="e">
        <f>'Speed-entry'!#REF!</f>
        <v>#REF!</v>
      </c>
      <c r="D150" s="26" t="e">
        <f t="shared" si="13"/>
        <v>#REF!</v>
      </c>
      <c r="E150" s="26" t="e">
        <f>'Speed-entry'!#REF!</f>
        <v>#REF!</v>
      </c>
      <c r="F150" s="43" t="e">
        <f>IF(E150="I",-'Speed-entry'!#REF!,'Speed-entry'!#REF!)</f>
        <v>#REF!</v>
      </c>
      <c r="G150" s="43" t="e">
        <f>IF(E150="I",-'Speed-entry'!#REF!,'Speed-entry'!#REF!)</f>
        <v>#REF!</v>
      </c>
      <c r="H150" s="43" t="e">
        <f>IF(E150="I",-'Speed-entry'!#REF!,'Speed-entry'!#REF!)</f>
        <v>#REF!</v>
      </c>
      <c r="I150" s="43" t="e">
        <f>IF(E150="I",-'Speed-entry'!#REF!,'Speed-entry'!#REF!)</f>
        <v>#REF!</v>
      </c>
      <c r="J150" s="43" t="e">
        <f>IF(E150="I",-'Speed-entry'!#REF!,'Speed-entry'!#REF!)</f>
        <v>#REF!</v>
      </c>
    </row>
    <row r="151" spans="1:10" x14ac:dyDescent="0.25">
      <c r="A151" s="45" t="e">
        <f>IF(LEFT('Speed-entry'!#REF!,1)="6",6,IF(LEFT('Speed-entry'!#REF!,1)="5",5,IF(LEFT('Speed-entry'!#REF!,1)="9",7,IF(LEFT('Speed-entry'!#REF!,1)="2",7,IF(LEFT('Speed-entry'!#REF!,1)="7",7,"")))))</f>
        <v>#REF!</v>
      </c>
      <c r="B151" s="26" t="e">
        <f>'Speed-entry'!#REF!</f>
        <v>#REF!</v>
      </c>
      <c r="C151" s="26" t="e">
        <f>'Speed-entry'!#REF!</f>
        <v>#REF!</v>
      </c>
      <c r="D151" s="26" t="e">
        <f t="shared" si="13"/>
        <v>#REF!</v>
      </c>
      <c r="E151" s="26" t="e">
        <f>'Speed-entry'!#REF!</f>
        <v>#REF!</v>
      </c>
      <c r="F151" s="43" t="e">
        <f>IF(E151="I",-'Speed-entry'!#REF!,'Speed-entry'!#REF!)</f>
        <v>#REF!</v>
      </c>
      <c r="G151" s="43" t="e">
        <f>IF(E151="I",-'Speed-entry'!#REF!,'Speed-entry'!#REF!)</f>
        <v>#REF!</v>
      </c>
      <c r="H151" s="43" t="e">
        <f>IF(E151="I",-'Speed-entry'!#REF!,'Speed-entry'!#REF!)</f>
        <v>#REF!</v>
      </c>
      <c r="I151" s="43" t="e">
        <f>IF(E151="I",-'Speed-entry'!#REF!,'Speed-entry'!#REF!)</f>
        <v>#REF!</v>
      </c>
      <c r="J151" s="43" t="e">
        <f>IF(E151="I",-'Speed-entry'!#REF!,'Speed-entry'!#REF!)</f>
        <v>#REF!</v>
      </c>
    </row>
    <row r="152" spans="1:10" x14ac:dyDescent="0.25">
      <c r="A152" s="45" t="e">
        <f>IF(LEFT('Speed-entry'!#REF!,1)="6",6,IF(LEFT('Speed-entry'!#REF!,1)="5",5,IF(LEFT('Speed-entry'!#REF!,1)="9",7,IF(LEFT('Speed-entry'!#REF!,1)="2",7,IF(LEFT('Speed-entry'!#REF!,1)="7",7,"")))))</f>
        <v>#REF!</v>
      </c>
      <c r="B152" s="26" t="e">
        <f>'Speed-entry'!#REF!</f>
        <v>#REF!</v>
      </c>
      <c r="C152" s="26" t="e">
        <f>'Speed-entry'!#REF!</f>
        <v>#REF!</v>
      </c>
      <c r="D152" s="26" t="e">
        <f t="shared" si="13"/>
        <v>#REF!</v>
      </c>
      <c r="E152" s="26" t="e">
        <f>'Speed-entry'!#REF!</f>
        <v>#REF!</v>
      </c>
      <c r="F152" s="43" t="e">
        <f>IF(E152="I",-'Speed-entry'!#REF!,'Speed-entry'!#REF!)</f>
        <v>#REF!</v>
      </c>
      <c r="G152" s="43" t="e">
        <f>IF(E152="I",-'Speed-entry'!#REF!,'Speed-entry'!#REF!)</f>
        <v>#REF!</v>
      </c>
      <c r="H152" s="43" t="e">
        <f>IF(E152="I",-'Speed-entry'!#REF!,'Speed-entry'!#REF!)</f>
        <v>#REF!</v>
      </c>
      <c r="I152" s="43" t="e">
        <f>IF(E152="I",-'Speed-entry'!#REF!,'Speed-entry'!#REF!)</f>
        <v>#REF!</v>
      </c>
      <c r="J152" s="43" t="e">
        <f>IF(E152="I",-'Speed-entry'!#REF!,'Speed-entry'!#REF!)</f>
        <v>#REF!</v>
      </c>
    </row>
    <row r="153" spans="1:10" x14ac:dyDescent="0.25">
      <c r="A153" s="45" t="e">
        <f>IF(LEFT('Speed-entry'!#REF!,1)="6",6,IF(LEFT('Speed-entry'!#REF!,1)="5",5,IF(LEFT('Speed-entry'!#REF!,1)="9",7,IF(LEFT('Speed-entry'!#REF!,1)="2",7,IF(LEFT('Speed-entry'!#REF!,1)="7",7,"")))))</f>
        <v>#REF!</v>
      </c>
      <c r="B153" s="26" t="e">
        <f>'Speed-entry'!#REF!</f>
        <v>#REF!</v>
      </c>
      <c r="C153" s="26" t="e">
        <f>'Speed-entry'!#REF!</f>
        <v>#REF!</v>
      </c>
      <c r="D153" s="26" t="e">
        <f t="shared" si="13"/>
        <v>#REF!</v>
      </c>
      <c r="E153" s="26" t="e">
        <f>'Speed-entry'!#REF!</f>
        <v>#REF!</v>
      </c>
      <c r="F153" s="43" t="e">
        <f>IF(E153="I",-'Speed-entry'!#REF!,'Speed-entry'!#REF!)</f>
        <v>#REF!</v>
      </c>
      <c r="G153" s="43" t="e">
        <f>IF(E153="I",-'Speed-entry'!#REF!,'Speed-entry'!#REF!)</f>
        <v>#REF!</v>
      </c>
      <c r="H153" s="43" t="e">
        <f>IF(E153="I",-'Speed-entry'!#REF!,'Speed-entry'!#REF!)</f>
        <v>#REF!</v>
      </c>
      <c r="I153" s="43" t="e">
        <f>IF(E153="I",-'Speed-entry'!#REF!,'Speed-entry'!#REF!)</f>
        <v>#REF!</v>
      </c>
      <c r="J153" s="43" t="e">
        <f>IF(E153="I",-'Speed-entry'!#REF!,'Speed-entry'!#REF!)</f>
        <v>#REF!</v>
      </c>
    </row>
    <row r="154" spans="1:10" x14ac:dyDescent="0.25">
      <c r="A154" s="45" t="e">
        <f>IF(LEFT('Speed-entry'!#REF!,1)="6",6,IF(LEFT('Speed-entry'!#REF!,1)="5",5,IF(LEFT('Speed-entry'!#REF!,1)="9",7,IF(LEFT('Speed-entry'!#REF!,1)="2",7,IF(LEFT('Speed-entry'!#REF!,1)="7",7,"")))))</f>
        <v>#REF!</v>
      </c>
      <c r="B154" s="26" t="e">
        <f>'Speed-entry'!#REF!</f>
        <v>#REF!</v>
      </c>
      <c r="C154" s="26" t="e">
        <f>'Speed-entry'!#REF!</f>
        <v>#REF!</v>
      </c>
      <c r="D154" s="26" t="e">
        <f t="shared" si="13"/>
        <v>#REF!</v>
      </c>
      <c r="E154" s="26" t="e">
        <f>'Speed-entry'!#REF!</f>
        <v>#REF!</v>
      </c>
      <c r="F154" s="43" t="e">
        <f>IF(E154="I",-'Speed-entry'!#REF!,'Speed-entry'!#REF!)</f>
        <v>#REF!</v>
      </c>
      <c r="G154" s="43" t="e">
        <f>IF(E154="I",-'Speed-entry'!#REF!,'Speed-entry'!#REF!)</f>
        <v>#REF!</v>
      </c>
      <c r="H154" s="43" t="e">
        <f>IF(E154="I",-'Speed-entry'!#REF!,'Speed-entry'!#REF!)</f>
        <v>#REF!</v>
      </c>
      <c r="I154" s="43" t="e">
        <f>IF(E154="I",-'Speed-entry'!#REF!,'Speed-entry'!#REF!)</f>
        <v>#REF!</v>
      </c>
      <c r="J154" s="43" t="e">
        <f>IF(E154="I",-'Speed-entry'!#REF!,'Speed-entry'!#REF!)</f>
        <v>#REF!</v>
      </c>
    </row>
    <row r="155" spans="1:10" x14ac:dyDescent="0.25">
      <c r="A155" s="45" t="e">
        <f>IF(LEFT('Speed-entry'!#REF!,1)="6",6,IF(LEFT('Speed-entry'!#REF!,1)="5",5,IF(LEFT('Speed-entry'!#REF!,1)="9",7,IF(LEFT('Speed-entry'!#REF!,1)="2",7,IF(LEFT('Speed-entry'!#REF!,1)="7",7,"")))))</f>
        <v>#REF!</v>
      </c>
      <c r="B155" s="26" t="e">
        <f>'Speed-entry'!#REF!</f>
        <v>#REF!</v>
      </c>
      <c r="C155" s="26" t="e">
        <f>'Speed-entry'!#REF!</f>
        <v>#REF!</v>
      </c>
      <c r="D155" s="26" t="e">
        <f t="shared" si="13"/>
        <v>#REF!</v>
      </c>
      <c r="E155" s="26" t="e">
        <f>'Speed-entry'!#REF!</f>
        <v>#REF!</v>
      </c>
      <c r="F155" s="43" t="e">
        <f>IF(E155="I",-'Speed-entry'!#REF!,'Speed-entry'!#REF!)</f>
        <v>#REF!</v>
      </c>
      <c r="G155" s="43" t="e">
        <f>IF(E155="I",-'Speed-entry'!#REF!,'Speed-entry'!#REF!)</f>
        <v>#REF!</v>
      </c>
      <c r="H155" s="43" t="e">
        <f>IF(E155="I",-'Speed-entry'!#REF!,'Speed-entry'!#REF!)</f>
        <v>#REF!</v>
      </c>
      <c r="I155" s="43" t="e">
        <f>IF(E155="I",-'Speed-entry'!#REF!,'Speed-entry'!#REF!)</f>
        <v>#REF!</v>
      </c>
      <c r="J155" s="43" t="e">
        <f>IF(E155="I",-'Speed-entry'!#REF!,'Speed-entry'!#REF!)</f>
        <v>#REF!</v>
      </c>
    </row>
    <row r="156" spans="1:10" x14ac:dyDescent="0.25">
      <c r="A156" s="45" t="e">
        <f>IF(LEFT('Speed-entry'!#REF!,1)="6",6,IF(LEFT('Speed-entry'!#REF!,1)="5",5,IF(LEFT('Speed-entry'!#REF!,1)="9",7,IF(LEFT('Speed-entry'!#REF!,1)="2",7,IF(LEFT('Speed-entry'!#REF!,1)="7",7,"")))))</f>
        <v>#REF!</v>
      </c>
      <c r="B156" s="26" t="e">
        <f>'Speed-entry'!#REF!</f>
        <v>#REF!</v>
      </c>
      <c r="C156" s="26" t="e">
        <f>'Speed-entry'!#REF!</f>
        <v>#REF!</v>
      </c>
      <c r="D156" s="26" t="e">
        <f t="shared" si="13"/>
        <v>#REF!</v>
      </c>
      <c r="E156" s="26" t="e">
        <f>'Speed-entry'!#REF!</f>
        <v>#REF!</v>
      </c>
      <c r="F156" s="43" t="e">
        <f>IF(E156="I",-'Speed-entry'!#REF!,'Speed-entry'!#REF!)</f>
        <v>#REF!</v>
      </c>
      <c r="G156" s="43" t="e">
        <f>IF(E156="I",-'Speed-entry'!#REF!,'Speed-entry'!#REF!)</f>
        <v>#REF!</v>
      </c>
      <c r="H156" s="43" t="e">
        <f>IF(E156="I",-'Speed-entry'!#REF!,'Speed-entry'!#REF!)</f>
        <v>#REF!</v>
      </c>
      <c r="I156" s="43" t="e">
        <f>IF(E156="I",-'Speed-entry'!#REF!,'Speed-entry'!#REF!)</f>
        <v>#REF!</v>
      </c>
      <c r="J156" s="43" t="e">
        <f>IF(E156="I",-'Speed-entry'!#REF!,'Speed-entry'!#REF!)</f>
        <v>#REF!</v>
      </c>
    </row>
    <row r="157" spans="1:10" x14ac:dyDescent="0.25">
      <c r="A157" s="45" t="e">
        <f>IF(LEFT('Speed-entry'!#REF!,1)="6",6,IF(LEFT('Speed-entry'!#REF!,1)="5",5,IF(LEFT('Speed-entry'!#REF!,1)="9",7,IF(LEFT('Speed-entry'!#REF!,1)="2",7,IF(LEFT('Speed-entry'!#REF!,1)="7",7,"")))))</f>
        <v>#REF!</v>
      </c>
      <c r="B157" s="26" t="e">
        <f>'Speed-entry'!#REF!</f>
        <v>#REF!</v>
      </c>
      <c r="C157" s="26" t="e">
        <f>'Speed-entry'!#REF!</f>
        <v>#REF!</v>
      </c>
      <c r="D157" s="26" t="e">
        <f t="shared" si="13"/>
        <v>#REF!</v>
      </c>
      <c r="E157" s="26" t="e">
        <f>'Speed-entry'!#REF!</f>
        <v>#REF!</v>
      </c>
      <c r="F157" s="43" t="e">
        <f>IF(E157="I",-'Speed-entry'!#REF!,'Speed-entry'!#REF!)</f>
        <v>#REF!</v>
      </c>
      <c r="G157" s="43" t="e">
        <f>IF(E157="I",-'Speed-entry'!#REF!,'Speed-entry'!#REF!)</f>
        <v>#REF!</v>
      </c>
      <c r="H157" s="43" t="e">
        <f>IF(E157="I",-'Speed-entry'!#REF!,'Speed-entry'!#REF!)</f>
        <v>#REF!</v>
      </c>
      <c r="I157" s="43" t="e">
        <f>IF(E157="I",-'Speed-entry'!#REF!,'Speed-entry'!#REF!)</f>
        <v>#REF!</v>
      </c>
      <c r="J157" s="43" t="e">
        <f>IF(E157="I",-'Speed-entry'!#REF!,'Speed-entry'!#REF!)</f>
        <v>#REF!</v>
      </c>
    </row>
    <row r="158" spans="1:10" x14ac:dyDescent="0.25">
      <c r="A158" s="45" t="e">
        <f>IF(LEFT('Speed-entry'!#REF!,1)="6",6,IF(LEFT('Speed-entry'!#REF!,1)="5",5,IF(LEFT('Speed-entry'!#REF!,1)="9",7,IF(LEFT('Speed-entry'!#REF!,1)="2",7,IF(LEFT('Speed-entry'!#REF!,1)="7",7,"")))))</f>
        <v>#REF!</v>
      </c>
      <c r="B158" s="26" t="e">
        <f>'Speed-entry'!#REF!</f>
        <v>#REF!</v>
      </c>
      <c r="C158" s="26" t="e">
        <f>'Speed-entry'!#REF!</f>
        <v>#REF!</v>
      </c>
      <c r="D158" s="26" t="e">
        <f t="shared" si="13"/>
        <v>#REF!</v>
      </c>
      <c r="E158" s="26" t="e">
        <f>'Speed-entry'!#REF!</f>
        <v>#REF!</v>
      </c>
      <c r="F158" s="43" t="e">
        <f>IF(E158="I",-'Speed-entry'!#REF!,'Speed-entry'!#REF!)</f>
        <v>#REF!</v>
      </c>
      <c r="G158" s="43" t="e">
        <f>IF(E158="I",-'Speed-entry'!#REF!,'Speed-entry'!#REF!)</f>
        <v>#REF!</v>
      </c>
      <c r="H158" s="43" t="e">
        <f>IF(E158="I",-'Speed-entry'!#REF!,'Speed-entry'!#REF!)</f>
        <v>#REF!</v>
      </c>
      <c r="I158" s="43" t="e">
        <f>IF(E158="I",-'Speed-entry'!#REF!,'Speed-entry'!#REF!)</f>
        <v>#REF!</v>
      </c>
      <c r="J158" s="43" t="e">
        <f>IF(E158="I",-'Speed-entry'!#REF!,'Speed-entry'!#REF!)</f>
        <v>#REF!</v>
      </c>
    </row>
    <row r="159" spans="1:10" x14ac:dyDescent="0.25">
      <c r="A159" s="45" t="e">
        <f>IF(LEFT('Speed-entry'!#REF!,1)="6",6,IF(LEFT('Speed-entry'!#REF!,1)="5",5,IF(LEFT('Speed-entry'!#REF!,1)="9",7,IF(LEFT('Speed-entry'!#REF!,1)="2",7,IF(LEFT('Speed-entry'!#REF!,1)="7",7,"")))))</f>
        <v>#REF!</v>
      </c>
      <c r="B159" s="26" t="e">
        <f>'Speed-entry'!#REF!</f>
        <v>#REF!</v>
      </c>
      <c r="C159" s="26" t="e">
        <f>'Speed-entry'!#REF!</f>
        <v>#REF!</v>
      </c>
      <c r="D159" s="26" t="e">
        <f t="shared" si="13"/>
        <v>#REF!</v>
      </c>
      <c r="E159" s="26" t="e">
        <f>'Speed-entry'!#REF!</f>
        <v>#REF!</v>
      </c>
      <c r="F159" s="43" t="e">
        <f>IF(E159="I",-'Speed-entry'!#REF!,'Speed-entry'!#REF!)</f>
        <v>#REF!</v>
      </c>
      <c r="G159" s="43" t="e">
        <f>IF(E159="I",-'Speed-entry'!#REF!,'Speed-entry'!#REF!)</f>
        <v>#REF!</v>
      </c>
      <c r="H159" s="43" t="e">
        <f>IF(E159="I",-'Speed-entry'!#REF!,'Speed-entry'!#REF!)</f>
        <v>#REF!</v>
      </c>
      <c r="I159" s="43" t="e">
        <f>IF(E159="I",-'Speed-entry'!#REF!,'Speed-entry'!#REF!)</f>
        <v>#REF!</v>
      </c>
      <c r="J159" s="43" t="e">
        <f>IF(E159="I",-'Speed-entry'!#REF!,'Speed-entry'!#REF!)</f>
        <v>#REF!</v>
      </c>
    </row>
    <row r="160" spans="1:10" x14ac:dyDescent="0.25">
      <c r="A160" s="45" t="e">
        <f>IF(LEFT('Speed-entry'!#REF!,1)="6",6,IF(LEFT('Speed-entry'!#REF!,1)="5",5,IF(LEFT('Speed-entry'!#REF!,1)="9",7,IF(LEFT('Speed-entry'!#REF!,1)="2",7,IF(LEFT('Speed-entry'!#REF!,1)="7",7,"")))))</f>
        <v>#REF!</v>
      </c>
      <c r="B160" s="26" t="e">
        <f>'Speed-entry'!#REF!</f>
        <v>#REF!</v>
      </c>
      <c r="C160" s="26" t="e">
        <f>'Speed-entry'!#REF!</f>
        <v>#REF!</v>
      </c>
      <c r="D160" s="26" t="e">
        <f t="shared" si="13"/>
        <v>#REF!</v>
      </c>
      <c r="E160" s="26" t="e">
        <f>'Speed-entry'!#REF!</f>
        <v>#REF!</v>
      </c>
      <c r="F160" s="43" t="e">
        <f>IF(E160="I",-'Speed-entry'!#REF!,'Speed-entry'!#REF!)</f>
        <v>#REF!</v>
      </c>
      <c r="G160" s="43" t="e">
        <f>IF(E160="I",-'Speed-entry'!#REF!,'Speed-entry'!#REF!)</f>
        <v>#REF!</v>
      </c>
      <c r="H160" s="43" t="e">
        <f>IF(E160="I",-'Speed-entry'!#REF!,'Speed-entry'!#REF!)</f>
        <v>#REF!</v>
      </c>
      <c r="I160" s="43" t="e">
        <f>IF(E160="I",-'Speed-entry'!#REF!,'Speed-entry'!#REF!)</f>
        <v>#REF!</v>
      </c>
      <c r="J160" s="43" t="e">
        <f>IF(E160="I",-'Speed-entry'!#REF!,'Speed-entry'!#REF!)</f>
        <v>#REF!</v>
      </c>
    </row>
    <row r="161" spans="1:10" x14ac:dyDescent="0.25">
      <c r="A161" s="45" t="e">
        <f>IF(LEFT('Speed-entry'!#REF!,1)="6",6,IF(LEFT('Speed-entry'!#REF!,1)="5",5,IF(LEFT('Speed-entry'!#REF!,1)="9",7,IF(LEFT('Speed-entry'!#REF!,1)="2",7,IF(LEFT('Speed-entry'!#REF!,1)="7",7,"")))))</f>
        <v>#REF!</v>
      </c>
      <c r="B161" s="26" t="e">
        <f>'Speed-entry'!#REF!</f>
        <v>#REF!</v>
      </c>
      <c r="C161" s="26" t="e">
        <f>'Speed-entry'!#REF!</f>
        <v>#REF!</v>
      </c>
      <c r="D161" s="26" t="e">
        <f t="shared" si="13"/>
        <v>#REF!</v>
      </c>
      <c r="E161" s="26" t="e">
        <f>'Speed-entry'!#REF!</f>
        <v>#REF!</v>
      </c>
      <c r="F161" s="43" t="e">
        <f>IF(E161="I",-'Speed-entry'!#REF!,'Speed-entry'!#REF!)</f>
        <v>#REF!</v>
      </c>
      <c r="G161" s="43" t="e">
        <f>IF(E161="I",-'Speed-entry'!#REF!,'Speed-entry'!#REF!)</f>
        <v>#REF!</v>
      </c>
      <c r="H161" s="43" t="e">
        <f>IF(E161="I",-'Speed-entry'!#REF!,'Speed-entry'!#REF!)</f>
        <v>#REF!</v>
      </c>
      <c r="I161" s="43" t="e">
        <f>IF(E161="I",-'Speed-entry'!#REF!,'Speed-entry'!#REF!)</f>
        <v>#REF!</v>
      </c>
      <c r="J161" s="43" t="e">
        <f>IF(E161="I",-'Speed-entry'!#REF!,'Speed-entry'!#REF!)</f>
        <v>#REF!</v>
      </c>
    </row>
    <row r="162" spans="1:10" x14ac:dyDescent="0.25">
      <c r="A162" s="45" t="e">
        <f>IF(LEFT('Speed-entry'!#REF!,1)="6",6,IF(LEFT('Speed-entry'!#REF!,1)="5",5,IF(LEFT('Speed-entry'!#REF!,1)="9",7,IF(LEFT('Speed-entry'!#REF!,1)="2",7,IF(LEFT('Speed-entry'!#REF!,1)="7",7,"")))))</f>
        <v>#REF!</v>
      </c>
      <c r="B162" s="26" t="e">
        <f>'Speed-entry'!#REF!</f>
        <v>#REF!</v>
      </c>
      <c r="C162" s="26" t="e">
        <f>'Speed-entry'!#REF!</f>
        <v>#REF!</v>
      </c>
      <c r="D162" s="26" t="e">
        <f t="shared" si="13"/>
        <v>#REF!</v>
      </c>
      <c r="E162" s="26" t="e">
        <f>'Speed-entry'!#REF!</f>
        <v>#REF!</v>
      </c>
      <c r="F162" s="43" t="e">
        <f>IF(E162="I",-'Speed-entry'!#REF!,'Speed-entry'!#REF!)</f>
        <v>#REF!</v>
      </c>
      <c r="G162" s="43" t="e">
        <f>IF(E162="I",-'Speed-entry'!#REF!,'Speed-entry'!#REF!)</f>
        <v>#REF!</v>
      </c>
      <c r="H162" s="43" t="e">
        <f>IF(E162="I",-'Speed-entry'!#REF!,'Speed-entry'!#REF!)</f>
        <v>#REF!</v>
      </c>
      <c r="I162" s="43" t="e">
        <f>IF(E162="I",-'Speed-entry'!#REF!,'Speed-entry'!#REF!)</f>
        <v>#REF!</v>
      </c>
      <c r="J162" s="43" t="e">
        <f>IF(E162="I",-'Speed-entry'!#REF!,'Speed-entry'!#REF!)</f>
        <v>#REF!</v>
      </c>
    </row>
    <row r="163" spans="1:10" x14ac:dyDescent="0.25">
      <c r="A163" s="45" t="e">
        <f>IF(LEFT('Speed-entry'!#REF!,1)="6",6,IF(LEFT('Speed-entry'!#REF!,1)="5",5,IF(LEFT('Speed-entry'!#REF!,1)="9",7,IF(LEFT('Speed-entry'!#REF!,1)="2",7,IF(LEFT('Speed-entry'!#REF!,1)="7",7,"")))))</f>
        <v>#REF!</v>
      </c>
      <c r="B163" s="26" t="e">
        <f>'Speed-entry'!#REF!</f>
        <v>#REF!</v>
      </c>
      <c r="C163" s="26" t="e">
        <f>'Speed-entry'!#REF!</f>
        <v>#REF!</v>
      </c>
      <c r="D163" s="26" t="e">
        <f t="shared" si="13"/>
        <v>#REF!</v>
      </c>
      <c r="E163" s="26" t="e">
        <f>'Speed-entry'!#REF!</f>
        <v>#REF!</v>
      </c>
      <c r="F163" s="43" t="e">
        <f>IF(E163="I",-'Speed-entry'!#REF!,'Speed-entry'!#REF!)</f>
        <v>#REF!</v>
      </c>
      <c r="G163" s="43" t="e">
        <f>IF(E163="I",-'Speed-entry'!#REF!,'Speed-entry'!#REF!)</f>
        <v>#REF!</v>
      </c>
      <c r="H163" s="43" t="e">
        <f>IF(E163="I",-'Speed-entry'!#REF!,'Speed-entry'!#REF!)</f>
        <v>#REF!</v>
      </c>
      <c r="I163" s="43" t="e">
        <f>IF(E163="I",-'Speed-entry'!#REF!,'Speed-entry'!#REF!)</f>
        <v>#REF!</v>
      </c>
      <c r="J163" s="43" t="e">
        <f>IF(E163="I",-'Speed-entry'!#REF!,'Speed-entry'!#REF!)</f>
        <v>#REF!</v>
      </c>
    </row>
    <row r="164" spans="1:10" x14ac:dyDescent="0.25">
      <c r="A164" s="45" t="e">
        <f>IF(LEFT('Speed-entry'!#REF!,1)="6",6,IF(LEFT('Speed-entry'!#REF!,1)="5",5,IF(LEFT('Speed-entry'!#REF!,1)="9",7,IF(LEFT('Speed-entry'!#REF!,1)="2",7,IF(LEFT('Speed-entry'!#REF!,1)="7",7,"")))))</f>
        <v>#REF!</v>
      </c>
      <c r="B164" s="26" t="e">
        <f>'Speed-entry'!#REF!</f>
        <v>#REF!</v>
      </c>
      <c r="C164" s="26" t="e">
        <f>'Speed-entry'!#REF!</f>
        <v>#REF!</v>
      </c>
      <c r="D164" s="26" t="e">
        <f t="shared" si="13"/>
        <v>#REF!</v>
      </c>
      <c r="E164" s="26" t="e">
        <f>'Speed-entry'!#REF!</f>
        <v>#REF!</v>
      </c>
      <c r="F164" s="43" t="e">
        <f>IF(E164="I",-'Speed-entry'!#REF!,'Speed-entry'!#REF!)</f>
        <v>#REF!</v>
      </c>
      <c r="G164" s="43" t="e">
        <f>IF(E164="I",-'Speed-entry'!#REF!,'Speed-entry'!#REF!)</f>
        <v>#REF!</v>
      </c>
      <c r="H164" s="43" t="e">
        <f>IF(E164="I",-'Speed-entry'!#REF!,'Speed-entry'!#REF!)</f>
        <v>#REF!</v>
      </c>
      <c r="I164" s="43" t="e">
        <f>IF(E164="I",-'Speed-entry'!#REF!,'Speed-entry'!#REF!)</f>
        <v>#REF!</v>
      </c>
      <c r="J164" s="43" t="e">
        <f>IF(E164="I",-'Speed-entry'!#REF!,'Speed-entry'!#REF!)</f>
        <v>#REF!</v>
      </c>
    </row>
    <row r="165" spans="1:10" x14ac:dyDescent="0.25">
      <c r="A165" s="45" t="e">
        <f>IF(LEFT('Speed-entry'!#REF!,1)="6",6,IF(LEFT('Speed-entry'!#REF!,1)="5",5,IF(LEFT('Speed-entry'!#REF!,1)="9",7,IF(LEFT('Speed-entry'!#REF!,1)="2",7,IF(LEFT('Speed-entry'!#REF!,1)="7",7,"")))))</f>
        <v>#REF!</v>
      </c>
      <c r="B165" s="26" t="e">
        <f>'Speed-entry'!#REF!</f>
        <v>#REF!</v>
      </c>
      <c r="C165" s="26" t="e">
        <f>'Speed-entry'!#REF!</f>
        <v>#REF!</v>
      </c>
      <c r="D165" s="26" t="e">
        <f t="shared" si="13"/>
        <v>#REF!</v>
      </c>
      <c r="E165" s="26" t="e">
        <f>'Speed-entry'!#REF!</f>
        <v>#REF!</v>
      </c>
      <c r="F165" s="43" t="e">
        <f>IF(E165="I",-'Speed-entry'!#REF!,'Speed-entry'!#REF!)</f>
        <v>#REF!</v>
      </c>
      <c r="G165" s="43" t="e">
        <f>IF(E165="I",-'Speed-entry'!#REF!,'Speed-entry'!#REF!)</f>
        <v>#REF!</v>
      </c>
      <c r="H165" s="43" t="e">
        <f>IF(E165="I",-'Speed-entry'!#REF!,'Speed-entry'!#REF!)</f>
        <v>#REF!</v>
      </c>
      <c r="I165" s="43" t="e">
        <f>IF(E165="I",-'Speed-entry'!#REF!,'Speed-entry'!#REF!)</f>
        <v>#REF!</v>
      </c>
      <c r="J165" s="43" t="e">
        <f>IF(E165="I",-'Speed-entry'!#REF!,'Speed-entry'!#REF!)</f>
        <v>#REF!</v>
      </c>
    </row>
    <row r="166" spans="1:10" x14ac:dyDescent="0.25">
      <c r="A166" s="45" t="e">
        <f>IF(LEFT('Speed-entry'!#REF!,1)="6",6,IF(LEFT('Speed-entry'!#REF!,1)="5",5,IF(LEFT('Speed-entry'!#REF!,1)="9",7,IF(LEFT('Speed-entry'!#REF!,1)="2",7,IF(LEFT('Speed-entry'!#REF!,1)="7",7,"")))))</f>
        <v>#REF!</v>
      </c>
      <c r="B166" s="26" t="e">
        <f>'Speed-entry'!#REF!</f>
        <v>#REF!</v>
      </c>
      <c r="C166" s="26" t="e">
        <f>'Speed-entry'!#REF!</f>
        <v>#REF!</v>
      </c>
      <c r="D166" s="26" t="e">
        <f t="shared" si="13"/>
        <v>#REF!</v>
      </c>
      <c r="E166" s="26" t="e">
        <f>'Speed-entry'!#REF!</f>
        <v>#REF!</v>
      </c>
      <c r="F166" s="43" t="e">
        <f>IF(E166="I",-'Speed-entry'!#REF!,'Speed-entry'!#REF!)</f>
        <v>#REF!</v>
      </c>
      <c r="G166" s="43" t="e">
        <f>IF(E166="I",-'Speed-entry'!#REF!,'Speed-entry'!#REF!)</f>
        <v>#REF!</v>
      </c>
      <c r="H166" s="43" t="e">
        <f>IF(E166="I",-'Speed-entry'!#REF!,'Speed-entry'!#REF!)</f>
        <v>#REF!</v>
      </c>
      <c r="I166" s="43" t="e">
        <f>IF(E166="I",-'Speed-entry'!#REF!,'Speed-entry'!#REF!)</f>
        <v>#REF!</v>
      </c>
      <c r="J166" s="43" t="e">
        <f>IF(E166="I",-'Speed-entry'!#REF!,'Speed-entry'!#REF!)</f>
        <v>#REF!</v>
      </c>
    </row>
    <row r="167" spans="1:10" x14ac:dyDescent="0.25">
      <c r="A167" s="45" t="e">
        <f>IF(LEFT('Speed-entry'!#REF!,1)="6",6,IF(LEFT('Speed-entry'!#REF!,1)="5",5,IF(LEFT('Speed-entry'!#REF!,1)="9",7,IF(LEFT('Speed-entry'!#REF!,1)="2",7,IF(LEFT('Speed-entry'!#REF!,1)="7",7,"")))))</f>
        <v>#REF!</v>
      </c>
      <c r="B167" s="26" t="e">
        <f>'Speed-entry'!#REF!</f>
        <v>#REF!</v>
      </c>
      <c r="C167" s="26" t="e">
        <f>'Speed-entry'!#REF!</f>
        <v>#REF!</v>
      </c>
      <c r="D167" s="26" t="e">
        <f t="shared" si="13"/>
        <v>#REF!</v>
      </c>
      <c r="E167" s="26" t="e">
        <f>'Speed-entry'!#REF!</f>
        <v>#REF!</v>
      </c>
      <c r="F167" s="43" t="e">
        <f>IF(E167="I",-'Speed-entry'!#REF!,'Speed-entry'!#REF!)</f>
        <v>#REF!</v>
      </c>
      <c r="G167" s="43" t="e">
        <f>IF(E167="I",-'Speed-entry'!#REF!,'Speed-entry'!#REF!)</f>
        <v>#REF!</v>
      </c>
      <c r="H167" s="43" t="e">
        <f>IF(E167="I",-'Speed-entry'!#REF!,'Speed-entry'!#REF!)</f>
        <v>#REF!</v>
      </c>
      <c r="I167" s="43" t="e">
        <f>IF(E167="I",-'Speed-entry'!#REF!,'Speed-entry'!#REF!)</f>
        <v>#REF!</v>
      </c>
      <c r="J167" s="43" t="e">
        <f>IF(E167="I",-'Speed-entry'!#REF!,'Speed-entry'!#REF!)</f>
        <v>#REF!</v>
      </c>
    </row>
    <row r="168" spans="1:10" x14ac:dyDescent="0.25">
      <c r="A168" s="45" t="e">
        <f>IF(LEFT('Speed-entry'!#REF!,1)="6",6,IF(LEFT('Speed-entry'!#REF!,1)="5",5,IF(LEFT('Speed-entry'!#REF!,1)="9",7,IF(LEFT('Speed-entry'!#REF!,1)="2",7,IF(LEFT('Speed-entry'!#REF!,1)="7",7,"")))))</f>
        <v>#REF!</v>
      </c>
      <c r="B168" s="26" t="e">
        <f>'Speed-entry'!#REF!</f>
        <v>#REF!</v>
      </c>
      <c r="C168" s="26" t="e">
        <f>'Speed-entry'!#REF!</f>
        <v>#REF!</v>
      </c>
      <c r="D168" s="26" t="e">
        <f t="shared" si="13"/>
        <v>#REF!</v>
      </c>
      <c r="E168" s="26" t="e">
        <f>'Speed-entry'!#REF!</f>
        <v>#REF!</v>
      </c>
      <c r="F168" s="43" t="e">
        <f>IF(E168="I",-'Speed-entry'!#REF!,'Speed-entry'!#REF!)</f>
        <v>#REF!</v>
      </c>
      <c r="G168" s="43" t="e">
        <f>IF(E168="I",-'Speed-entry'!#REF!,'Speed-entry'!#REF!)</f>
        <v>#REF!</v>
      </c>
      <c r="H168" s="43" t="e">
        <f>IF(E168="I",-'Speed-entry'!#REF!,'Speed-entry'!#REF!)</f>
        <v>#REF!</v>
      </c>
      <c r="I168" s="43" t="e">
        <f>IF(E168="I",-'Speed-entry'!#REF!,'Speed-entry'!#REF!)</f>
        <v>#REF!</v>
      </c>
      <c r="J168" s="43" t="e">
        <f>IF(E168="I",-'Speed-entry'!#REF!,'Speed-entry'!#REF!)</f>
        <v>#REF!</v>
      </c>
    </row>
    <row r="169" spans="1:10" x14ac:dyDescent="0.25">
      <c r="A169" s="45" t="e">
        <f>IF(LEFT('Speed-entry'!#REF!,1)="6",6,IF(LEFT('Speed-entry'!#REF!,1)="5",5,IF(LEFT('Speed-entry'!#REF!,1)="9",7,IF(LEFT('Speed-entry'!#REF!,1)="2",7,IF(LEFT('Speed-entry'!#REF!,1)="7",7,"")))))</f>
        <v>#REF!</v>
      </c>
      <c r="B169" s="26" t="e">
        <f>'Speed-entry'!#REF!</f>
        <v>#REF!</v>
      </c>
      <c r="C169" s="26" t="e">
        <f>'Speed-entry'!#REF!</f>
        <v>#REF!</v>
      </c>
      <c r="D169" s="26" t="e">
        <f t="shared" si="13"/>
        <v>#REF!</v>
      </c>
      <c r="E169" s="26" t="e">
        <f>'Speed-entry'!#REF!</f>
        <v>#REF!</v>
      </c>
      <c r="F169" s="43" t="e">
        <f>IF(E169="I",-'Speed-entry'!#REF!,'Speed-entry'!#REF!)</f>
        <v>#REF!</v>
      </c>
      <c r="G169" s="43" t="e">
        <f>IF(E169="I",-'Speed-entry'!#REF!,'Speed-entry'!#REF!)</f>
        <v>#REF!</v>
      </c>
      <c r="H169" s="43" t="e">
        <f>IF(E169="I",-'Speed-entry'!#REF!,'Speed-entry'!#REF!)</f>
        <v>#REF!</v>
      </c>
      <c r="I169" s="43" t="e">
        <f>IF(E169="I",-'Speed-entry'!#REF!,'Speed-entry'!#REF!)</f>
        <v>#REF!</v>
      </c>
      <c r="J169" s="43" t="e">
        <f>IF(E169="I",-'Speed-entry'!#REF!,'Speed-entry'!#REF!)</f>
        <v>#REF!</v>
      </c>
    </row>
    <row r="170" spans="1:10" x14ac:dyDescent="0.25">
      <c r="A170" s="45" t="e">
        <f>IF(LEFT('Speed-entry'!#REF!,1)="6",6,IF(LEFT('Speed-entry'!#REF!,1)="5",5,IF(LEFT('Speed-entry'!#REF!,1)="9",7,IF(LEFT('Speed-entry'!#REF!,1)="2",7,IF(LEFT('Speed-entry'!#REF!,1)="7",7,"")))))</f>
        <v>#REF!</v>
      </c>
      <c r="B170" s="26" t="e">
        <f>'Speed-entry'!#REF!</f>
        <v>#REF!</v>
      </c>
      <c r="C170" s="26" t="e">
        <f>'Speed-entry'!#REF!</f>
        <v>#REF!</v>
      </c>
      <c r="D170" s="26" t="e">
        <f t="shared" si="13"/>
        <v>#REF!</v>
      </c>
      <c r="E170" s="26" t="e">
        <f>'Speed-entry'!#REF!</f>
        <v>#REF!</v>
      </c>
      <c r="F170" s="43" t="e">
        <f>IF(E170="I",-'Speed-entry'!#REF!,'Speed-entry'!#REF!)</f>
        <v>#REF!</v>
      </c>
      <c r="G170" s="43" t="e">
        <f>IF(E170="I",-'Speed-entry'!#REF!,'Speed-entry'!#REF!)</f>
        <v>#REF!</v>
      </c>
      <c r="H170" s="43" t="e">
        <f>IF(E170="I",-'Speed-entry'!#REF!,'Speed-entry'!#REF!)</f>
        <v>#REF!</v>
      </c>
      <c r="I170" s="43" t="e">
        <f>IF(E170="I",-'Speed-entry'!#REF!,'Speed-entry'!#REF!)</f>
        <v>#REF!</v>
      </c>
      <c r="J170" s="43" t="e">
        <f>IF(E170="I",-'Speed-entry'!#REF!,'Speed-entry'!#REF!)</f>
        <v>#REF!</v>
      </c>
    </row>
    <row r="171" spans="1:10" x14ac:dyDescent="0.25">
      <c r="A171" s="45" t="e">
        <f>IF(LEFT('Speed-entry'!#REF!,1)="6",6,IF(LEFT('Speed-entry'!#REF!,1)="5",5,IF(LEFT('Speed-entry'!#REF!,1)="9",7,IF(LEFT('Speed-entry'!#REF!,1)="2",7,IF(LEFT('Speed-entry'!#REF!,1)="7",7,"")))))</f>
        <v>#REF!</v>
      </c>
      <c r="B171" s="26" t="e">
        <f>'Speed-entry'!#REF!</f>
        <v>#REF!</v>
      </c>
      <c r="C171" s="26" t="e">
        <f>'Speed-entry'!#REF!</f>
        <v>#REF!</v>
      </c>
      <c r="D171" s="26" t="e">
        <f t="shared" si="13"/>
        <v>#REF!</v>
      </c>
      <c r="E171" s="26" t="e">
        <f>'Speed-entry'!#REF!</f>
        <v>#REF!</v>
      </c>
      <c r="F171" s="43" t="e">
        <f>IF(E171="I",-'Speed-entry'!#REF!,'Speed-entry'!#REF!)</f>
        <v>#REF!</v>
      </c>
      <c r="G171" s="43" t="e">
        <f>IF(E171="I",-'Speed-entry'!#REF!,'Speed-entry'!#REF!)</f>
        <v>#REF!</v>
      </c>
      <c r="H171" s="43" t="e">
        <f>IF(E171="I",-'Speed-entry'!#REF!,'Speed-entry'!#REF!)</f>
        <v>#REF!</v>
      </c>
      <c r="I171" s="43" t="e">
        <f>IF(E171="I",-'Speed-entry'!#REF!,'Speed-entry'!#REF!)</f>
        <v>#REF!</v>
      </c>
      <c r="J171" s="43" t="e">
        <f>IF(E171="I",-'Speed-entry'!#REF!,'Speed-entry'!#REF!)</f>
        <v>#REF!</v>
      </c>
    </row>
    <row r="172" spans="1:10" x14ac:dyDescent="0.25">
      <c r="A172" s="45" t="e">
        <f>IF(LEFT('Speed-entry'!#REF!,1)="6",6,IF(LEFT('Speed-entry'!#REF!,1)="5",5,IF(LEFT('Speed-entry'!#REF!,1)="9",7,IF(LEFT('Speed-entry'!#REF!,1)="2",7,IF(LEFT('Speed-entry'!#REF!,1)="7",7,"")))))</f>
        <v>#REF!</v>
      </c>
      <c r="B172" s="26" t="e">
        <f>'Speed-entry'!#REF!</f>
        <v>#REF!</v>
      </c>
      <c r="C172" s="26" t="e">
        <f>'Speed-entry'!#REF!</f>
        <v>#REF!</v>
      </c>
      <c r="D172" s="26" t="e">
        <f t="shared" si="13"/>
        <v>#REF!</v>
      </c>
      <c r="E172" s="26" t="e">
        <f>'Speed-entry'!#REF!</f>
        <v>#REF!</v>
      </c>
      <c r="F172" s="43" t="e">
        <f>IF(E172="I",-'Speed-entry'!#REF!,'Speed-entry'!#REF!)</f>
        <v>#REF!</v>
      </c>
      <c r="G172" s="43" t="e">
        <f>IF(E172="I",-'Speed-entry'!#REF!,'Speed-entry'!#REF!)</f>
        <v>#REF!</v>
      </c>
      <c r="H172" s="43" t="e">
        <f>IF(E172="I",-'Speed-entry'!#REF!,'Speed-entry'!#REF!)</f>
        <v>#REF!</v>
      </c>
      <c r="I172" s="43" t="e">
        <f>IF(E172="I",-'Speed-entry'!#REF!,'Speed-entry'!#REF!)</f>
        <v>#REF!</v>
      </c>
      <c r="J172" s="43" t="e">
        <f>IF(E172="I",-'Speed-entry'!#REF!,'Speed-entry'!#REF!)</f>
        <v>#REF!</v>
      </c>
    </row>
    <row r="173" spans="1:10" x14ac:dyDescent="0.25">
      <c r="A173" s="45" t="e">
        <f>IF(LEFT('Speed-entry'!#REF!,1)="6",6,IF(LEFT('Speed-entry'!#REF!,1)="5",5,IF(LEFT('Speed-entry'!#REF!,1)="9",7,IF(LEFT('Speed-entry'!#REF!,1)="2",7,IF(LEFT('Speed-entry'!#REF!,1)="7",7,"")))))</f>
        <v>#REF!</v>
      </c>
      <c r="B173" s="26" t="e">
        <f>'Speed-entry'!#REF!</f>
        <v>#REF!</v>
      </c>
      <c r="C173" s="26" t="e">
        <f>'Speed-entry'!#REF!</f>
        <v>#REF!</v>
      </c>
      <c r="D173" s="26" t="e">
        <f t="shared" si="13"/>
        <v>#REF!</v>
      </c>
      <c r="E173" s="26" t="e">
        <f>'Speed-entry'!#REF!</f>
        <v>#REF!</v>
      </c>
      <c r="F173" s="43" t="e">
        <f>IF(E173="I",-'Speed-entry'!#REF!,'Speed-entry'!#REF!)</f>
        <v>#REF!</v>
      </c>
      <c r="G173" s="43" t="e">
        <f>IF(E173="I",-'Speed-entry'!#REF!,'Speed-entry'!#REF!)</f>
        <v>#REF!</v>
      </c>
      <c r="H173" s="43" t="e">
        <f>IF(E173="I",-'Speed-entry'!#REF!,'Speed-entry'!#REF!)</f>
        <v>#REF!</v>
      </c>
      <c r="I173" s="43" t="e">
        <f>IF(E173="I",-'Speed-entry'!#REF!,'Speed-entry'!#REF!)</f>
        <v>#REF!</v>
      </c>
      <c r="J173" s="43" t="e">
        <f>IF(E173="I",-'Speed-entry'!#REF!,'Speed-entry'!#REF!)</f>
        <v>#REF!</v>
      </c>
    </row>
    <row r="174" spans="1:10" x14ac:dyDescent="0.25">
      <c r="A174" s="45" t="e">
        <f>IF(LEFT('Speed-entry'!#REF!,1)="6",6,IF(LEFT('Speed-entry'!#REF!,1)="5",5,IF(LEFT('Speed-entry'!#REF!,1)="9",7,IF(LEFT('Speed-entry'!#REF!,1)="2",7,IF(LEFT('Speed-entry'!#REF!,1)="7",7,"")))))</f>
        <v>#REF!</v>
      </c>
      <c r="B174" s="26" t="e">
        <f>'Speed-entry'!#REF!</f>
        <v>#REF!</v>
      </c>
      <c r="C174" s="26" t="e">
        <f>'Speed-entry'!#REF!</f>
        <v>#REF!</v>
      </c>
      <c r="D174" s="26" t="e">
        <f t="shared" si="13"/>
        <v>#REF!</v>
      </c>
      <c r="E174" s="26" t="e">
        <f>'Speed-entry'!#REF!</f>
        <v>#REF!</v>
      </c>
      <c r="F174" s="43" t="e">
        <f>IF(E174="I",-'Speed-entry'!#REF!,'Speed-entry'!#REF!)</f>
        <v>#REF!</v>
      </c>
      <c r="G174" s="43" t="e">
        <f>IF(E174="I",-'Speed-entry'!#REF!,'Speed-entry'!#REF!)</f>
        <v>#REF!</v>
      </c>
      <c r="H174" s="43" t="e">
        <f>IF(E174="I",-'Speed-entry'!#REF!,'Speed-entry'!#REF!)</f>
        <v>#REF!</v>
      </c>
      <c r="I174" s="43" t="e">
        <f>IF(E174="I",-'Speed-entry'!#REF!,'Speed-entry'!#REF!)</f>
        <v>#REF!</v>
      </c>
      <c r="J174" s="43" t="e">
        <f>IF(E174="I",-'Speed-entry'!#REF!,'Speed-entry'!#REF!)</f>
        <v>#REF!</v>
      </c>
    </row>
    <row r="175" spans="1:10" x14ac:dyDescent="0.25">
      <c r="A175" s="45" t="e">
        <f>IF(LEFT('Speed-entry'!#REF!,1)="6",6,IF(LEFT('Speed-entry'!#REF!,1)="5",5,IF(LEFT('Speed-entry'!#REF!,1)="9",7,IF(LEFT('Speed-entry'!#REF!,1)="2",7,IF(LEFT('Speed-entry'!#REF!,1)="7",7,"")))))</f>
        <v>#REF!</v>
      </c>
      <c r="B175" s="26" t="e">
        <f>'Speed-entry'!#REF!</f>
        <v>#REF!</v>
      </c>
      <c r="C175" s="26" t="e">
        <f>'Speed-entry'!#REF!</f>
        <v>#REF!</v>
      </c>
      <c r="D175" s="26" t="e">
        <f t="shared" si="13"/>
        <v>#REF!</v>
      </c>
      <c r="E175" s="26" t="e">
        <f>'Speed-entry'!#REF!</f>
        <v>#REF!</v>
      </c>
      <c r="F175" s="43" t="e">
        <f>IF(E175="I",-'Speed-entry'!#REF!,'Speed-entry'!#REF!)</f>
        <v>#REF!</v>
      </c>
      <c r="G175" s="43" t="e">
        <f>IF(E175="I",-'Speed-entry'!#REF!,'Speed-entry'!#REF!)</f>
        <v>#REF!</v>
      </c>
      <c r="H175" s="43" t="e">
        <f>IF(E175="I",-'Speed-entry'!#REF!,'Speed-entry'!#REF!)</f>
        <v>#REF!</v>
      </c>
      <c r="I175" s="43" t="e">
        <f>IF(E175="I",-'Speed-entry'!#REF!,'Speed-entry'!#REF!)</f>
        <v>#REF!</v>
      </c>
      <c r="J175" s="43" t="e">
        <f>IF(E175="I",-'Speed-entry'!#REF!,'Speed-entry'!#REF!)</f>
        <v>#REF!</v>
      </c>
    </row>
    <row r="176" spans="1:10" x14ac:dyDescent="0.25">
      <c r="A176" s="45" t="e">
        <f>IF(LEFT('Speed-entry'!#REF!,1)="6",6,IF(LEFT('Speed-entry'!#REF!,1)="5",5,IF(LEFT('Speed-entry'!#REF!,1)="9",7,IF(LEFT('Speed-entry'!#REF!,1)="2",7,IF(LEFT('Speed-entry'!#REF!,1)="7",7,"")))))</f>
        <v>#REF!</v>
      </c>
      <c r="B176" s="26" t="e">
        <f>'Speed-entry'!#REF!</f>
        <v>#REF!</v>
      </c>
      <c r="C176" s="26" t="e">
        <f>'Speed-entry'!#REF!</f>
        <v>#REF!</v>
      </c>
      <c r="D176" s="26" t="e">
        <f t="shared" si="13"/>
        <v>#REF!</v>
      </c>
      <c r="E176" s="26" t="e">
        <f>'Speed-entry'!#REF!</f>
        <v>#REF!</v>
      </c>
      <c r="F176" s="43" t="e">
        <f>IF(E176="I",-'Speed-entry'!#REF!,'Speed-entry'!#REF!)</f>
        <v>#REF!</v>
      </c>
      <c r="G176" s="43" t="e">
        <f>IF(E176="I",-'Speed-entry'!#REF!,'Speed-entry'!#REF!)</f>
        <v>#REF!</v>
      </c>
      <c r="H176" s="43" t="e">
        <f>IF(E176="I",-'Speed-entry'!#REF!,'Speed-entry'!#REF!)</f>
        <v>#REF!</v>
      </c>
      <c r="I176" s="43" t="e">
        <f>IF(E176="I",-'Speed-entry'!#REF!,'Speed-entry'!#REF!)</f>
        <v>#REF!</v>
      </c>
      <c r="J176" s="43" t="e">
        <f>IF(E176="I",-'Speed-entry'!#REF!,'Speed-entry'!#REF!)</f>
        <v>#REF!</v>
      </c>
    </row>
    <row r="177" spans="1:10" x14ac:dyDescent="0.25">
      <c r="A177" s="45" t="e">
        <f>IF(LEFT('Speed-entry'!#REF!,1)="6",6,IF(LEFT('Speed-entry'!#REF!,1)="5",5,IF(LEFT('Speed-entry'!#REF!,1)="9",7,IF(LEFT('Speed-entry'!#REF!,1)="2",7,IF(LEFT('Speed-entry'!#REF!,1)="7",7,"")))))</f>
        <v>#REF!</v>
      </c>
      <c r="B177" s="26" t="e">
        <f>'Speed-entry'!#REF!</f>
        <v>#REF!</v>
      </c>
      <c r="C177" s="26" t="e">
        <f>'Speed-entry'!#REF!</f>
        <v>#REF!</v>
      </c>
      <c r="D177" s="26" t="e">
        <f t="shared" si="13"/>
        <v>#REF!</v>
      </c>
      <c r="E177" s="26" t="e">
        <f>'Speed-entry'!#REF!</f>
        <v>#REF!</v>
      </c>
      <c r="F177" s="43" t="e">
        <f>IF(E177="I",-'Speed-entry'!#REF!,'Speed-entry'!#REF!)</f>
        <v>#REF!</v>
      </c>
      <c r="G177" s="43" t="e">
        <f>IF(E177="I",-'Speed-entry'!#REF!,'Speed-entry'!#REF!)</f>
        <v>#REF!</v>
      </c>
      <c r="H177" s="43" t="e">
        <f>IF(E177="I",-'Speed-entry'!#REF!,'Speed-entry'!#REF!)</f>
        <v>#REF!</v>
      </c>
      <c r="I177" s="43" t="e">
        <f>IF(E177="I",-'Speed-entry'!#REF!,'Speed-entry'!#REF!)</f>
        <v>#REF!</v>
      </c>
      <c r="J177" s="43" t="e">
        <f>IF(E177="I",-'Speed-entry'!#REF!,'Speed-entry'!#REF!)</f>
        <v>#REF!</v>
      </c>
    </row>
    <row r="178" spans="1:10" x14ac:dyDescent="0.25">
      <c r="A178" s="45" t="e">
        <f>IF(LEFT('Speed-entry'!#REF!,1)="6",6,IF(LEFT('Speed-entry'!#REF!,1)="5",5,IF(LEFT('Speed-entry'!#REF!,1)="9",7,IF(LEFT('Speed-entry'!#REF!,1)="2",7,IF(LEFT('Speed-entry'!#REF!,1)="7",7,"")))))</f>
        <v>#REF!</v>
      </c>
      <c r="B178" s="26" t="e">
        <f>'Speed-entry'!#REF!</f>
        <v>#REF!</v>
      </c>
      <c r="C178" s="26" t="e">
        <f>'Speed-entry'!#REF!</f>
        <v>#REF!</v>
      </c>
      <c r="D178" s="26" t="e">
        <f t="shared" si="13"/>
        <v>#REF!</v>
      </c>
      <c r="E178" s="26" t="e">
        <f>'Speed-entry'!#REF!</f>
        <v>#REF!</v>
      </c>
      <c r="F178" s="43" t="e">
        <f>IF(E178="I",-'Speed-entry'!#REF!,'Speed-entry'!#REF!)</f>
        <v>#REF!</v>
      </c>
      <c r="G178" s="43" t="e">
        <f>IF(E178="I",-'Speed-entry'!#REF!,'Speed-entry'!#REF!)</f>
        <v>#REF!</v>
      </c>
      <c r="H178" s="43" t="e">
        <f>IF(E178="I",-'Speed-entry'!#REF!,'Speed-entry'!#REF!)</f>
        <v>#REF!</v>
      </c>
      <c r="I178" s="43" t="e">
        <f>IF(E178="I",-'Speed-entry'!#REF!,'Speed-entry'!#REF!)</f>
        <v>#REF!</v>
      </c>
      <c r="J178" s="43" t="e">
        <f>IF(E178="I",-'Speed-entry'!#REF!,'Speed-entry'!#REF!)</f>
        <v>#REF!</v>
      </c>
    </row>
    <row r="179" spans="1:10" x14ac:dyDescent="0.25">
      <c r="A179" s="45" t="e">
        <f>IF(LEFT('Speed-entry'!#REF!,1)="6",6,IF(LEFT('Speed-entry'!#REF!,1)="5",5,IF(LEFT('Speed-entry'!#REF!,1)="9",7,IF(LEFT('Speed-entry'!#REF!,1)="2",7,IF(LEFT('Speed-entry'!#REF!,1)="7",7,"")))))</f>
        <v>#REF!</v>
      </c>
      <c r="B179" s="26" t="e">
        <f>'Speed-entry'!#REF!</f>
        <v>#REF!</v>
      </c>
      <c r="C179" s="26" t="e">
        <f>'Speed-entry'!#REF!</f>
        <v>#REF!</v>
      </c>
      <c r="D179" s="26" t="e">
        <f t="shared" si="13"/>
        <v>#REF!</v>
      </c>
      <c r="E179" s="26" t="e">
        <f>'Speed-entry'!#REF!</f>
        <v>#REF!</v>
      </c>
      <c r="F179" s="43" t="e">
        <f>IF(E179="I",-'Speed-entry'!#REF!,'Speed-entry'!#REF!)</f>
        <v>#REF!</v>
      </c>
      <c r="G179" s="43" t="e">
        <f>IF(E179="I",-'Speed-entry'!#REF!,'Speed-entry'!#REF!)</f>
        <v>#REF!</v>
      </c>
      <c r="H179" s="43" t="e">
        <f>IF(E179="I",-'Speed-entry'!#REF!,'Speed-entry'!#REF!)</f>
        <v>#REF!</v>
      </c>
      <c r="I179" s="43" t="e">
        <f>IF(E179="I",-'Speed-entry'!#REF!,'Speed-entry'!#REF!)</f>
        <v>#REF!</v>
      </c>
      <c r="J179" s="43" t="e">
        <f>IF(E179="I",-'Speed-entry'!#REF!,'Speed-entry'!#REF!)</f>
        <v>#REF!</v>
      </c>
    </row>
    <row r="180" spans="1:10" x14ac:dyDescent="0.25">
      <c r="A180" s="45" t="e">
        <f>IF(LEFT('Speed-entry'!#REF!,1)="6",6,IF(LEFT('Speed-entry'!#REF!,1)="5",5,IF(LEFT('Speed-entry'!#REF!,1)="9",7,IF(LEFT('Speed-entry'!#REF!,1)="2",7,IF(LEFT('Speed-entry'!#REF!,1)="7",7,"")))))</f>
        <v>#REF!</v>
      </c>
      <c r="B180" s="26" t="e">
        <f>'Speed-entry'!#REF!</f>
        <v>#REF!</v>
      </c>
      <c r="C180" s="26" t="e">
        <f>'Speed-entry'!#REF!</f>
        <v>#REF!</v>
      </c>
      <c r="D180" s="26" t="e">
        <f t="shared" si="13"/>
        <v>#REF!</v>
      </c>
      <c r="E180" s="26" t="e">
        <f>'Speed-entry'!#REF!</f>
        <v>#REF!</v>
      </c>
      <c r="F180" s="43" t="e">
        <f>IF(E180="I",-'Speed-entry'!#REF!,'Speed-entry'!#REF!)</f>
        <v>#REF!</v>
      </c>
      <c r="G180" s="43" t="e">
        <f>IF(E180="I",-'Speed-entry'!#REF!,'Speed-entry'!#REF!)</f>
        <v>#REF!</v>
      </c>
      <c r="H180" s="43" t="e">
        <f>IF(E180="I",-'Speed-entry'!#REF!,'Speed-entry'!#REF!)</f>
        <v>#REF!</v>
      </c>
      <c r="I180" s="43" t="e">
        <f>IF(E180="I",-'Speed-entry'!#REF!,'Speed-entry'!#REF!)</f>
        <v>#REF!</v>
      </c>
      <c r="J180" s="43" t="e">
        <f>IF(E180="I",-'Speed-entry'!#REF!,'Speed-entry'!#REF!)</f>
        <v>#REF!</v>
      </c>
    </row>
    <row r="181" spans="1:10" x14ac:dyDescent="0.25">
      <c r="A181" s="45" t="e">
        <f>IF(LEFT('Speed-entry'!#REF!,1)="6",6,IF(LEFT('Speed-entry'!#REF!,1)="5",5,IF(LEFT('Speed-entry'!#REF!,1)="9",7,IF(LEFT('Speed-entry'!#REF!,1)="2",7,IF(LEFT('Speed-entry'!#REF!,1)="7",7,"")))))</f>
        <v>#REF!</v>
      </c>
      <c r="B181" s="26" t="e">
        <f>'Speed-entry'!#REF!</f>
        <v>#REF!</v>
      </c>
      <c r="C181" s="26" t="e">
        <f>'Speed-entry'!#REF!</f>
        <v>#REF!</v>
      </c>
      <c r="D181" s="26" t="e">
        <f t="shared" si="13"/>
        <v>#REF!</v>
      </c>
      <c r="E181" s="26" t="e">
        <f>'Speed-entry'!#REF!</f>
        <v>#REF!</v>
      </c>
      <c r="F181" s="43" t="e">
        <f>IF(E181="I",-'Speed-entry'!#REF!,'Speed-entry'!#REF!)</f>
        <v>#REF!</v>
      </c>
      <c r="G181" s="43" t="e">
        <f>IF(E181="I",-'Speed-entry'!#REF!,'Speed-entry'!#REF!)</f>
        <v>#REF!</v>
      </c>
      <c r="H181" s="43" t="e">
        <f>IF(E181="I",-'Speed-entry'!#REF!,'Speed-entry'!#REF!)</f>
        <v>#REF!</v>
      </c>
      <c r="I181" s="43" t="e">
        <f>IF(E181="I",-'Speed-entry'!#REF!,'Speed-entry'!#REF!)</f>
        <v>#REF!</v>
      </c>
      <c r="J181" s="43" t="e">
        <f>IF(E181="I",-'Speed-entry'!#REF!,'Speed-entry'!#REF!)</f>
        <v>#REF!</v>
      </c>
    </row>
    <row r="182" spans="1:10" x14ac:dyDescent="0.25">
      <c r="A182" s="45" t="e">
        <f>IF(LEFT('Speed-entry'!#REF!,1)="6",6,IF(LEFT('Speed-entry'!#REF!,1)="5",5,IF(LEFT('Speed-entry'!#REF!,1)="9",7,IF(LEFT('Speed-entry'!#REF!,1)="2",7,IF(LEFT('Speed-entry'!#REF!,1)="7",7,"")))))</f>
        <v>#REF!</v>
      </c>
      <c r="B182" s="26" t="e">
        <f>'Speed-entry'!#REF!</f>
        <v>#REF!</v>
      </c>
      <c r="C182" s="26" t="e">
        <f>'Speed-entry'!#REF!</f>
        <v>#REF!</v>
      </c>
      <c r="D182" s="26" t="e">
        <f t="shared" si="13"/>
        <v>#REF!</v>
      </c>
      <c r="E182" s="26" t="e">
        <f>'Speed-entry'!#REF!</f>
        <v>#REF!</v>
      </c>
      <c r="F182" s="43" t="e">
        <f>IF(E182="I",-'Speed-entry'!#REF!,'Speed-entry'!#REF!)</f>
        <v>#REF!</v>
      </c>
      <c r="G182" s="43" t="e">
        <f>IF(E182="I",-'Speed-entry'!#REF!,'Speed-entry'!#REF!)</f>
        <v>#REF!</v>
      </c>
      <c r="H182" s="43" t="e">
        <f>IF(E182="I",-'Speed-entry'!#REF!,'Speed-entry'!#REF!)</f>
        <v>#REF!</v>
      </c>
      <c r="I182" s="43" t="e">
        <f>IF(E182="I",-'Speed-entry'!#REF!,'Speed-entry'!#REF!)</f>
        <v>#REF!</v>
      </c>
      <c r="J182" s="43" t="e">
        <f>IF(E182="I",-'Speed-entry'!#REF!,'Speed-entry'!#REF!)</f>
        <v>#REF!</v>
      </c>
    </row>
    <row r="183" spans="1:10" x14ac:dyDescent="0.25">
      <c r="A183" s="45" t="e">
        <f>IF(LEFT('Speed-entry'!#REF!,1)="6",6,IF(LEFT('Speed-entry'!#REF!,1)="5",5,IF(LEFT('Speed-entry'!#REF!,1)="9",7,IF(LEFT('Speed-entry'!#REF!,1)="2",7,IF(LEFT('Speed-entry'!#REF!,1)="7",7,"")))))</f>
        <v>#REF!</v>
      </c>
      <c r="B183" s="26" t="e">
        <f>'Speed-entry'!#REF!</f>
        <v>#REF!</v>
      </c>
      <c r="C183" s="26" t="e">
        <f>'Speed-entry'!#REF!</f>
        <v>#REF!</v>
      </c>
      <c r="D183" s="26" t="e">
        <f t="shared" si="13"/>
        <v>#REF!</v>
      </c>
      <c r="E183" s="26" t="e">
        <f>'Speed-entry'!#REF!</f>
        <v>#REF!</v>
      </c>
      <c r="F183" s="43" t="e">
        <f>IF(E183="I",-'Speed-entry'!#REF!,'Speed-entry'!#REF!)</f>
        <v>#REF!</v>
      </c>
      <c r="G183" s="43" t="e">
        <f>IF(E183="I",-'Speed-entry'!#REF!,'Speed-entry'!#REF!)</f>
        <v>#REF!</v>
      </c>
      <c r="H183" s="43" t="e">
        <f>IF(E183="I",-'Speed-entry'!#REF!,'Speed-entry'!#REF!)</f>
        <v>#REF!</v>
      </c>
      <c r="I183" s="43" t="e">
        <f>IF(E183="I",-'Speed-entry'!#REF!,'Speed-entry'!#REF!)</f>
        <v>#REF!</v>
      </c>
      <c r="J183" s="43" t="e">
        <f>IF(E183="I",-'Speed-entry'!#REF!,'Speed-entry'!#REF!)</f>
        <v>#REF!</v>
      </c>
    </row>
    <row r="184" spans="1:10" x14ac:dyDescent="0.25">
      <c r="A184" s="45" t="e">
        <f>IF(LEFT('Speed-entry'!#REF!,1)="6",6,IF(LEFT('Speed-entry'!#REF!,1)="5",5,IF(LEFT('Speed-entry'!#REF!,1)="9",7,IF(LEFT('Speed-entry'!#REF!,1)="2",7,IF(LEFT('Speed-entry'!#REF!,1)="7",7,"")))))</f>
        <v>#REF!</v>
      </c>
      <c r="B184" s="26" t="e">
        <f>'Speed-entry'!#REF!</f>
        <v>#REF!</v>
      </c>
      <c r="C184" s="26" t="e">
        <f>'Speed-entry'!#REF!</f>
        <v>#REF!</v>
      </c>
      <c r="D184" s="26" t="e">
        <f t="shared" si="13"/>
        <v>#REF!</v>
      </c>
      <c r="E184" s="26" t="e">
        <f>'Speed-entry'!#REF!</f>
        <v>#REF!</v>
      </c>
      <c r="F184" s="43" t="e">
        <f>IF(E184="I",-'Speed-entry'!#REF!,'Speed-entry'!#REF!)</f>
        <v>#REF!</v>
      </c>
      <c r="G184" s="43" t="e">
        <f>IF(E184="I",-'Speed-entry'!#REF!,'Speed-entry'!#REF!)</f>
        <v>#REF!</v>
      </c>
      <c r="H184" s="43" t="e">
        <f>IF(E184="I",-'Speed-entry'!#REF!,'Speed-entry'!#REF!)</f>
        <v>#REF!</v>
      </c>
      <c r="I184" s="43" t="e">
        <f>IF(E184="I",-'Speed-entry'!#REF!,'Speed-entry'!#REF!)</f>
        <v>#REF!</v>
      </c>
      <c r="J184" s="43" t="e">
        <f>IF(E184="I",-'Speed-entry'!#REF!,'Speed-entry'!#REF!)</f>
        <v>#REF!</v>
      </c>
    </row>
    <row r="185" spans="1:10" x14ac:dyDescent="0.25">
      <c r="A185" s="45" t="e">
        <f>IF(LEFT('Speed-entry'!#REF!,1)="6",6,IF(LEFT('Speed-entry'!#REF!,1)="5",5,IF(LEFT('Speed-entry'!#REF!,1)="9",7,IF(LEFT('Speed-entry'!#REF!,1)="2",7,IF(LEFT('Speed-entry'!#REF!,1)="7",7,"")))))</f>
        <v>#REF!</v>
      </c>
      <c r="B185" s="26" t="e">
        <f>'Speed-entry'!#REF!</f>
        <v>#REF!</v>
      </c>
      <c r="C185" s="26" t="e">
        <f>'Speed-entry'!#REF!</f>
        <v>#REF!</v>
      </c>
      <c r="D185" s="26" t="e">
        <f t="shared" si="13"/>
        <v>#REF!</v>
      </c>
      <c r="E185" s="26" t="e">
        <f>'Speed-entry'!#REF!</f>
        <v>#REF!</v>
      </c>
      <c r="F185" s="43" t="e">
        <f>IF(E185="I",-'Speed-entry'!#REF!,'Speed-entry'!#REF!)</f>
        <v>#REF!</v>
      </c>
      <c r="G185" s="43" t="e">
        <f>IF(E185="I",-'Speed-entry'!#REF!,'Speed-entry'!#REF!)</f>
        <v>#REF!</v>
      </c>
      <c r="H185" s="43" t="e">
        <f>IF(E185="I",-'Speed-entry'!#REF!,'Speed-entry'!#REF!)</f>
        <v>#REF!</v>
      </c>
      <c r="I185" s="43" t="e">
        <f>IF(E185="I",-'Speed-entry'!#REF!,'Speed-entry'!#REF!)</f>
        <v>#REF!</v>
      </c>
      <c r="J185" s="43" t="e">
        <f>IF(E185="I",-'Speed-entry'!#REF!,'Speed-entry'!#REF!)</f>
        <v>#REF!</v>
      </c>
    </row>
    <row r="186" spans="1:10" x14ac:dyDescent="0.25">
      <c r="A186" s="45" t="e">
        <f>IF(LEFT('Speed-entry'!#REF!,1)="6",6,IF(LEFT('Speed-entry'!#REF!,1)="5",5,IF(LEFT('Speed-entry'!#REF!,1)="9",7,IF(LEFT('Speed-entry'!#REF!,1)="2",7,IF(LEFT('Speed-entry'!#REF!,1)="7",7,"")))))</f>
        <v>#REF!</v>
      </c>
      <c r="B186" s="26" t="e">
        <f>'Speed-entry'!#REF!</f>
        <v>#REF!</v>
      </c>
      <c r="C186" s="26" t="e">
        <f>'Speed-entry'!#REF!</f>
        <v>#REF!</v>
      </c>
      <c r="D186" s="26" t="e">
        <f t="shared" si="13"/>
        <v>#REF!</v>
      </c>
      <c r="E186" s="26" t="e">
        <f>'Speed-entry'!#REF!</f>
        <v>#REF!</v>
      </c>
      <c r="F186" s="43" t="e">
        <f>IF(E186="I",-'Speed-entry'!#REF!,'Speed-entry'!#REF!)</f>
        <v>#REF!</v>
      </c>
      <c r="G186" s="43" t="e">
        <f>IF(E186="I",-'Speed-entry'!#REF!,'Speed-entry'!#REF!)</f>
        <v>#REF!</v>
      </c>
      <c r="H186" s="43" t="e">
        <f>IF(E186="I",-'Speed-entry'!#REF!,'Speed-entry'!#REF!)</f>
        <v>#REF!</v>
      </c>
      <c r="I186" s="43" t="e">
        <f>IF(E186="I",-'Speed-entry'!#REF!,'Speed-entry'!#REF!)</f>
        <v>#REF!</v>
      </c>
      <c r="J186" s="43" t="e">
        <f>IF(E186="I",-'Speed-entry'!#REF!,'Speed-entry'!#REF!)</f>
        <v>#REF!</v>
      </c>
    </row>
    <row r="187" spans="1:10" x14ac:dyDescent="0.25">
      <c r="A187" s="45" t="e">
        <f>IF(LEFT('Speed-entry'!#REF!,1)="6",6,IF(LEFT('Speed-entry'!#REF!,1)="5",5,IF(LEFT('Speed-entry'!#REF!,1)="9",7,IF(LEFT('Speed-entry'!#REF!,1)="2",7,IF(LEFT('Speed-entry'!#REF!,1)="7",7,"")))))</f>
        <v>#REF!</v>
      </c>
      <c r="B187" s="26" t="e">
        <f>'Speed-entry'!#REF!</f>
        <v>#REF!</v>
      </c>
      <c r="C187" s="26" t="e">
        <f>'Speed-entry'!#REF!</f>
        <v>#REF!</v>
      </c>
      <c r="D187" s="26" t="e">
        <f t="shared" si="13"/>
        <v>#REF!</v>
      </c>
      <c r="E187" s="26" t="e">
        <f>'Speed-entry'!#REF!</f>
        <v>#REF!</v>
      </c>
      <c r="F187" s="43" t="e">
        <f>IF(E187="I",-'Speed-entry'!#REF!,'Speed-entry'!#REF!)</f>
        <v>#REF!</v>
      </c>
      <c r="G187" s="43" t="e">
        <f>IF(E187="I",-'Speed-entry'!#REF!,'Speed-entry'!#REF!)</f>
        <v>#REF!</v>
      </c>
      <c r="H187" s="43" t="e">
        <f>IF(E187="I",-'Speed-entry'!#REF!,'Speed-entry'!#REF!)</f>
        <v>#REF!</v>
      </c>
      <c r="I187" s="43" t="e">
        <f>IF(E187="I",-'Speed-entry'!#REF!,'Speed-entry'!#REF!)</f>
        <v>#REF!</v>
      </c>
      <c r="J187" s="43" t="e">
        <f>IF(E187="I",-'Speed-entry'!#REF!,'Speed-entry'!#REF!)</f>
        <v>#REF!</v>
      </c>
    </row>
    <row r="188" spans="1:10" x14ac:dyDescent="0.25">
      <c r="A188" s="45" t="e">
        <f>IF(LEFT('Speed-entry'!#REF!,1)="6",6,IF(LEFT('Speed-entry'!#REF!,1)="5",5,IF(LEFT('Speed-entry'!#REF!,1)="9",7,IF(LEFT('Speed-entry'!#REF!,1)="2",7,IF(LEFT('Speed-entry'!#REF!,1)="7",7,"")))))</f>
        <v>#REF!</v>
      </c>
      <c r="B188" s="26" t="e">
        <f>'Speed-entry'!#REF!</f>
        <v>#REF!</v>
      </c>
      <c r="C188" s="26" t="e">
        <f>'Speed-entry'!#REF!</f>
        <v>#REF!</v>
      </c>
      <c r="D188" s="26" t="e">
        <f t="shared" si="13"/>
        <v>#REF!</v>
      </c>
      <c r="E188" s="26" t="e">
        <f>'Speed-entry'!#REF!</f>
        <v>#REF!</v>
      </c>
      <c r="F188" s="43" t="e">
        <f>IF(E188="I",-'Speed-entry'!#REF!,'Speed-entry'!#REF!)</f>
        <v>#REF!</v>
      </c>
      <c r="G188" s="43" t="e">
        <f>IF(E188="I",-'Speed-entry'!#REF!,'Speed-entry'!#REF!)</f>
        <v>#REF!</v>
      </c>
      <c r="H188" s="43" t="e">
        <f>IF(E188="I",-'Speed-entry'!#REF!,'Speed-entry'!#REF!)</f>
        <v>#REF!</v>
      </c>
      <c r="I188" s="43" t="e">
        <f>IF(E188="I",-'Speed-entry'!#REF!,'Speed-entry'!#REF!)</f>
        <v>#REF!</v>
      </c>
      <c r="J188" s="43" t="e">
        <f>IF(E188="I",-'Speed-entry'!#REF!,'Speed-entry'!#REF!)</f>
        <v>#REF!</v>
      </c>
    </row>
    <row r="189" spans="1:10" x14ac:dyDescent="0.25">
      <c r="A189" s="45" t="e">
        <f>IF(LEFT('Speed-entry'!#REF!,1)="6",6,IF(LEFT('Speed-entry'!#REF!,1)="5",5,IF(LEFT('Speed-entry'!#REF!,1)="9",7,IF(LEFT('Speed-entry'!#REF!,1)="2",7,IF(LEFT('Speed-entry'!#REF!,1)="7",7,"")))))</f>
        <v>#REF!</v>
      </c>
      <c r="B189" s="26" t="e">
        <f>'Speed-entry'!#REF!</f>
        <v>#REF!</v>
      </c>
      <c r="C189" s="26" t="e">
        <f>'Speed-entry'!#REF!</f>
        <v>#REF!</v>
      </c>
      <c r="D189" s="26" t="e">
        <f t="shared" si="13"/>
        <v>#REF!</v>
      </c>
      <c r="E189" s="26" t="e">
        <f>'Speed-entry'!#REF!</f>
        <v>#REF!</v>
      </c>
      <c r="F189" s="43" t="e">
        <f>IF(E189="I",-'Speed-entry'!#REF!,'Speed-entry'!#REF!)</f>
        <v>#REF!</v>
      </c>
      <c r="G189" s="43" t="e">
        <f>IF(E189="I",-'Speed-entry'!#REF!,'Speed-entry'!#REF!)</f>
        <v>#REF!</v>
      </c>
      <c r="H189" s="43" t="e">
        <f>IF(E189="I",-'Speed-entry'!#REF!,'Speed-entry'!#REF!)</f>
        <v>#REF!</v>
      </c>
      <c r="I189" s="43" t="e">
        <f>IF(E189="I",-'Speed-entry'!#REF!,'Speed-entry'!#REF!)</f>
        <v>#REF!</v>
      </c>
      <c r="J189" s="43" t="e">
        <f>IF(E189="I",-'Speed-entry'!#REF!,'Speed-entry'!#REF!)</f>
        <v>#REF!</v>
      </c>
    </row>
    <row r="190" spans="1:10" x14ac:dyDescent="0.25">
      <c r="A190" s="45" t="e">
        <f>IF(LEFT('Speed-entry'!#REF!,1)="6",6,IF(LEFT('Speed-entry'!#REF!,1)="5",5,IF(LEFT('Speed-entry'!#REF!,1)="9",7,IF(LEFT('Speed-entry'!#REF!,1)="2",7,IF(LEFT('Speed-entry'!#REF!,1)="7",7,"")))))</f>
        <v>#REF!</v>
      </c>
      <c r="B190" s="26" t="e">
        <f>'Speed-entry'!#REF!</f>
        <v>#REF!</v>
      </c>
      <c r="C190" s="26" t="e">
        <f>'Speed-entry'!#REF!</f>
        <v>#REF!</v>
      </c>
      <c r="D190" s="26" t="e">
        <f t="shared" si="13"/>
        <v>#REF!</v>
      </c>
      <c r="E190" s="26" t="e">
        <f>'Speed-entry'!#REF!</f>
        <v>#REF!</v>
      </c>
      <c r="F190" s="43" t="e">
        <f>IF(E190="I",-'Speed-entry'!#REF!,'Speed-entry'!#REF!)</f>
        <v>#REF!</v>
      </c>
      <c r="G190" s="43" t="e">
        <f>IF(E190="I",-'Speed-entry'!#REF!,'Speed-entry'!#REF!)</f>
        <v>#REF!</v>
      </c>
      <c r="H190" s="43" t="e">
        <f>IF(E190="I",-'Speed-entry'!#REF!,'Speed-entry'!#REF!)</f>
        <v>#REF!</v>
      </c>
      <c r="I190" s="43" t="e">
        <f>IF(E190="I",-'Speed-entry'!#REF!,'Speed-entry'!#REF!)</f>
        <v>#REF!</v>
      </c>
      <c r="J190" s="43" t="e">
        <f>IF(E190="I",-'Speed-entry'!#REF!,'Speed-entry'!#REF!)</f>
        <v>#REF!</v>
      </c>
    </row>
    <row r="191" spans="1:10" x14ac:dyDescent="0.25">
      <c r="A191" s="45" t="e">
        <f>IF(LEFT('Speed-entry'!#REF!,1)="6",6,IF(LEFT('Speed-entry'!#REF!,1)="5",5,IF(LEFT('Speed-entry'!#REF!,1)="9",7,IF(LEFT('Speed-entry'!#REF!,1)="2",7,IF(LEFT('Speed-entry'!#REF!,1)="7",7,"")))))</f>
        <v>#REF!</v>
      </c>
      <c r="B191" s="26" t="e">
        <f>'Speed-entry'!#REF!</f>
        <v>#REF!</v>
      </c>
      <c r="C191" s="26" t="e">
        <f>'Speed-entry'!#REF!</f>
        <v>#REF!</v>
      </c>
      <c r="D191" s="26" t="e">
        <f t="shared" si="13"/>
        <v>#REF!</v>
      </c>
      <c r="E191" s="26" t="e">
        <f>'Speed-entry'!#REF!</f>
        <v>#REF!</v>
      </c>
      <c r="F191" s="43" t="e">
        <f>IF(E191="I",-'Speed-entry'!#REF!,'Speed-entry'!#REF!)</f>
        <v>#REF!</v>
      </c>
      <c r="G191" s="43" t="e">
        <f>IF(E191="I",-'Speed-entry'!#REF!,'Speed-entry'!#REF!)</f>
        <v>#REF!</v>
      </c>
      <c r="H191" s="43" t="e">
        <f>IF(E191="I",-'Speed-entry'!#REF!,'Speed-entry'!#REF!)</f>
        <v>#REF!</v>
      </c>
      <c r="I191" s="43" t="e">
        <f>IF(E191="I",-'Speed-entry'!#REF!,'Speed-entry'!#REF!)</f>
        <v>#REF!</v>
      </c>
      <c r="J191" s="43" t="e">
        <f>IF(E191="I",-'Speed-entry'!#REF!,'Speed-entry'!#REF!)</f>
        <v>#REF!</v>
      </c>
    </row>
    <row r="192" spans="1:10" x14ac:dyDescent="0.25">
      <c r="A192" s="45" t="e">
        <f>IF(LEFT('Speed-entry'!#REF!,1)="6",6,IF(LEFT('Speed-entry'!#REF!,1)="5",5,IF(LEFT('Speed-entry'!#REF!,1)="9",7,IF(LEFT('Speed-entry'!#REF!,1)="2",7,IF(LEFT('Speed-entry'!#REF!,1)="7",7,"")))))</f>
        <v>#REF!</v>
      </c>
      <c r="B192" s="26" t="e">
        <f>'Speed-entry'!#REF!</f>
        <v>#REF!</v>
      </c>
      <c r="C192" s="26" t="e">
        <f>'Speed-entry'!#REF!</f>
        <v>#REF!</v>
      </c>
      <c r="D192" s="26" t="e">
        <f t="shared" si="13"/>
        <v>#REF!</v>
      </c>
      <c r="E192" s="26" t="e">
        <f>'Speed-entry'!#REF!</f>
        <v>#REF!</v>
      </c>
      <c r="F192" s="43" t="e">
        <f>IF(E192="I",-'Speed-entry'!#REF!,'Speed-entry'!#REF!)</f>
        <v>#REF!</v>
      </c>
      <c r="G192" s="43" t="e">
        <f>IF(E192="I",-'Speed-entry'!#REF!,'Speed-entry'!#REF!)</f>
        <v>#REF!</v>
      </c>
      <c r="H192" s="43" t="e">
        <f>IF(E192="I",-'Speed-entry'!#REF!,'Speed-entry'!#REF!)</f>
        <v>#REF!</v>
      </c>
      <c r="I192" s="43" t="e">
        <f>IF(E192="I",-'Speed-entry'!#REF!,'Speed-entry'!#REF!)</f>
        <v>#REF!</v>
      </c>
      <c r="J192" s="43" t="e">
        <f>IF(E192="I",-'Speed-entry'!#REF!,'Speed-entry'!#REF!)</f>
        <v>#REF!</v>
      </c>
    </row>
    <row r="193" spans="1:10" x14ac:dyDescent="0.25">
      <c r="A193" s="45" t="e">
        <f>IF(LEFT('Speed-entry'!#REF!,1)="6",6,IF(LEFT('Speed-entry'!#REF!,1)="5",5,IF(LEFT('Speed-entry'!#REF!,1)="9",7,IF(LEFT('Speed-entry'!#REF!,1)="2",7,IF(LEFT('Speed-entry'!#REF!,1)="7",7,"")))))</f>
        <v>#REF!</v>
      </c>
      <c r="B193" s="26" t="e">
        <f>'Speed-entry'!#REF!</f>
        <v>#REF!</v>
      </c>
      <c r="C193" s="26" t="e">
        <f>'Speed-entry'!#REF!</f>
        <v>#REF!</v>
      </c>
      <c r="D193" s="26" t="e">
        <f t="shared" si="13"/>
        <v>#REF!</v>
      </c>
      <c r="E193" s="26" t="e">
        <f>'Speed-entry'!#REF!</f>
        <v>#REF!</v>
      </c>
      <c r="F193" s="43" t="e">
        <f>IF(E193="I",-'Speed-entry'!#REF!,'Speed-entry'!#REF!)</f>
        <v>#REF!</v>
      </c>
      <c r="G193" s="43" t="e">
        <f>IF(E193="I",-'Speed-entry'!#REF!,'Speed-entry'!#REF!)</f>
        <v>#REF!</v>
      </c>
      <c r="H193" s="43" t="e">
        <f>IF(E193="I",-'Speed-entry'!#REF!,'Speed-entry'!#REF!)</f>
        <v>#REF!</v>
      </c>
      <c r="I193" s="43" t="e">
        <f>IF(E193="I",-'Speed-entry'!#REF!,'Speed-entry'!#REF!)</f>
        <v>#REF!</v>
      </c>
      <c r="J193" s="43" t="e">
        <f>IF(E193="I",-'Speed-entry'!#REF!,'Speed-entry'!#REF!)</f>
        <v>#REF!</v>
      </c>
    </row>
    <row r="194" spans="1:10" x14ac:dyDescent="0.25">
      <c r="A194" s="45" t="e">
        <f>IF(LEFT('Speed-entry'!#REF!,1)="6",6,IF(LEFT('Speed-entry'!#REF!,1)="5",5,IF(LEFT('Speed-entry'!#REF!,1)="9",7,IF(LEFT('Speed-entry'!#REF!,1)="2",7,IF(LEFT('Speed-entry'!#REF!,1)="7",7,"")))))</f>
        <v>#REF!</v>
      </c>
      <c r="B194" s="26" t="e">
        <f>'Speed-entry'!#REF!</f>
        <v>#REF!</v>
      </c>
      <c r="C194" s="26" t="e">
        <f>'Speed-entry'!#REF!</f>
        <v>#REF!</v>
      </c>
      <c r="D194" s="26" t="e">
        <f t="shared" ref="D194:D199" si="14">LEFT(C194,2)</f>
        <v>#REF!</v>
      </c>
      <c r="E194" s="26" t="e">
        <f>'Speed-entry'!#REF!</f>
        <v>#REF!</v>
      </c>
      <c r="F194" s="43" t="e">
        <f>IF(E194="I",-'Speed-entry'!#REF!,'Speed-entry'!#REF!)</f>
        <v>#REF!</v>
      </c>
      <c r="G194" s="43" t="e">
        <f>IF(E194="I",-'Speed-entry'!#REF!,'Speed-entry'!#REF!)</f>
        <v>#REF!</v>
      </c>
      <c r="H194" s="43" t="e">
        <f>IF(E194="I",-'Speed-entry'!#REF!,'Speed-entry'!#REF!)</f>
        <v>#REF!</v>
      </c>
      <c r="I194" s="43" t="e">
        <f>IF(E194="I",-'Speed-entry'!#REF!,'Speed-entry'!#REF!)</f>
        <v>#REF!</v>
      </c>
      <c r="J194" s="43" t="e">
        <f>IF(E194="I",-'Speed-entry'!#REF!,'Speed-entry'!#REF!)</f>
        <v>#REF!</v>
      </c>
    </row>
    <row r="195" spans="1:10" x14ac:dyDescent="0.25">
      <c r="A195" s="45" t="e">
        <f>IF(LEFT('Speed-entry'!#REF!,1)="6",6,IF(LEFT('Speed-entry'!#REF!,1)="5",5,IF(LEFT('Speed-entry'!#REF!,1)="9",7,IF(LEFT('Speed-entry'!#REF!,1)="2",7,IF(LEFT('Speed-entry'!#REF!,1)="7",7,"")))))</f>
        <v>#REF!</v>
      </c>
      <c r="B195" s="26" t="e">
        <f>'Speed-entry'!#REF!</f>
        <v>#REF!</v>
      </c>
      <c r="C195" s="26" t="e">
        <f>'Speed-entry'!#REF!</f>
        <v>#REF!</v>
      </c>
      <c r="D195" s="26" t="e">
        <f t="shared" si="14"/>
        <v>#REF!</v>
      </c>
      <c r="E195" s="26" t="e">
        <f>'Speed-entry'!#REF!</f>
        <v>#REF!</v>
      </c>
      <c r="F195" s="43" t="e">
        <f>IF(E195="I",-'Speed-entry'!#REF!,'Speed-entry'!#REF!)</f>
        <v>#REF!</v>
      </c>
      <c r="G195" s="43" t="e">
        <f>IF(E195="I",-'Speed-entry'!#REF!,'Speed-entry'!#REF!)</f>
        <v>#REF!</v>
      </c>
      <c r="H195" s="43" t="e">
        <f>IF(E195="I",-'Speed-entry'!#REF!,'Speed-entry'!#REF!)</f>
        <v>#REF!</v>
      </c>
      <c r="I195" s="43" t="e">
        <f>IF(E195="I",-'Speed-entry'!#REF!,'Speed-entry'!#REF!)</f>
        <v>#REF!</v>
      </c>
      <c r="J195" s="43" t="e">
        <f>IF(E195="I",-'Speed-entry'!#REF!,'Speed-entry'!#REF!)</f>
        <v>#REF!</v>
      </c>
    </row>
    <row r="196" spans="1:10" x14ac:dyDescent="0.25">
      <c r="A196" s="45" t="e">
        <f>IF(LEFT('Speed-entry'!#REF!,1)="6",6,IF(LEFT('Speed-entry'!#REF!,1)="5",5,IF(LEFT('Speed-entry'!#REF!,1)="9",7,IF(LEFT('Speed-entry'!#REF!,1)="2",7,IF(LEFT('Speed-entry'!#REF!,1)="7",7,"")))))</f>
        <v>#REF!</v>
      </c>
      <c r="B196" s="26" t="e">
        <f>'Speed-entry'!#REF!</f>
        <v>#REF!</v>
      </c>
      <c r="C196" s="26" t="e">
        <f>'Speed-entry'!#REF!</f>
        <v>#REF!</v>
      </c>
      <c r="D196" s="26" t="e">
        <f t="shared" si="14"/>
        <v>#REF!</v>
      </c>
      <c r="E196" s="26" t="e">
        <f>'Speed-entry'!#REF!</f>
        <v>#REF!</v>
      </c>
      <c r="F196" s="43" t="e">
        <f>IF(E196="I",-'Speed-entry'!#REF!,'Speed-entry'!#REF!)</f>
        <v>#REF!</v>
      </c>
      <c r="G196" s="43" t="e">
        <f>IF(E196="I",-'Speed-entry'!#REF!,'Speed-entry'!#REF!)</f>
        <v>#REF!</v>
      </c>
      <c r="H196" s="43" t="e">
        <f>IF(E196="I",-'Speed-entry'!#REF!,'Speed-entry'!#REF!)</f>
        <v>#REF!</v>
      </c>
      <c r="I196" s="43" t="e">
        <f>IF(E196="I",-'Speed-entry'!#REF!,'Speed-entry'!#REF!)</f>
        <v>#REF!</v>
      </c>
      <c r="J196" s="43" t="e">
        <f>IF(E196="I",-'Speed-entry'!#REF!,'Speed-entry'!#REF!)</f>
        <v>#REF!</v>
      </c>
    </row>
    <row r="197" spans="1:10" x14ac:dyDescent="0.25">
      <c r="A197" s="45" t="e">
        <f>IF(LEFT('Speed-entry'!#REF!,1)="6",6,IF(LEFT('Speed-entry'!#REF!,1)="5",5,IF(LEFT('Speed-entry'!#REF!,1)="9",7,IF(LEFT('Speed-entry'!#REF!,1)="2",7,IF(LEFT('Speed-entry'!#REF!,1)="7",7,"")))))</f>
        <v>#REF!</v>
      </c>
      <c r="B197" s="26" t="e">
        <f>'Speed-entry'!#REF!</f>
        <v>#REF!</v>
      </c>
      <c r="C197" s="26" t="e">
        <f>'Speed-entry'!#REF!</f>
        <v>#REF!</v>
      </c>
      <c r="D197" s="26" t="e">
        <f t="shared" si="14"/>
        <v>#REF!</v>
      </c>
      <c r="E197" s="26" t="e">
        <f>'Speed-entry'!#REF!</f>
        <v>#REF!</v>
      </c>
      <c r="F197" s="43" t="e">
        <f>IF(E197="I",-'Speed-entry'!#REF!,'Speed-entry'!#REF!)</f>
        <v>#REF!</v>
      </c>
      <c r="G197" s="43" t="e">
        <f>IF(E197="I",-'Speed-entry'!#REF!,'Speed-entry'!#REF!)</f>
        <v>#REF!</v>
      </c>
      <c r="H197" s="43" t="e">
        <f>IF(E197="I",-'Speed-entry'!#REF!,'Speed-entry'!#REF!)</f>
        <v>#REF!</v>
      </c>
      <c r="I197" s="43" t="e">
        <f>IF(E197="I",-'Speed-entry'!#REF!,'Speed-entry'!#REF!)</f>
        <v>#REF!</v>
      </c>
      <c r="J197" s="43" t="e">
        <f>IF(E197="I",-'Speed-entry'!#REF!,'Speed-entry'!#REF!)</f>
        <v>#REF!</v>
      </c>
    </row>
    <row r="198" spans="1:10" x14ac:dyDescent="0.25">
      <c r="A198" s="45" t="e">
        <f>IF(LEFT('Speed-entry'!#REF!,1)="6",6,IF(LEFT('Speed-entry'!#REF!,1)="5",5,IF(LEFT('Speed-entry'!#REF!,1)="9",7,IF(LEFT('Speed-entry'!#REF!,1)="2",7,IF(LEFT('Speed-entry'!#REF!,1)="7",7,"")))))</f>
        <v>#REF!</v>
      </c>
      <c r="B198" s="26" t="e">
        <f>'Speed-entry'!#REF!</f>
        <v>#REF!</v>
      </c>
      <c r="C198" s="26" t="e">
        <f>'Speed-entry'!#REF!</f>
        <v>#REF!</v>
      </c>
      <c r="D198" s="26" t="e">
        <f t="shared" si="14"/>
        <v>#REF!</v>
      </c>
      <c r="E198" s="26" t="e">
        <f>'Speed-entry'!#REF!</f>
        <v>#REF!</v>
      </c>
      <c r="F198" s="43" t="e">
        <f>IF(E198="I",-'Speed-entry'!#REF!,'Speed-entry'!#REF!)</f>
        <v>#REF!</v>
      </c>
      <c r="G198" s="43" t="e">
        <f>IF(E198="I",-'Speed-entry'!#REF!,'Speed-entry'!#REF!)</f>
        <v>#REF!</v>
      </c>
      <c r="H198" s="43" t="e">
        <f>IF(E198="I",-'Speed-entry'!#REF!,'Speed-entry'!#REF!)</f>
        <v>#REF!</v>
      </c>
      <c r="I198" s="43" t="e">
        <f>IF(E198="I",-'Speed-entry'!#REF!,'Speed-entry'!#REF!)</f>
        <v>#REF!</v>
      </c>
      <c r="J198" s="43" t="e">
        <f>IF(E198="I",-'Speed-entry'!#REF!,'Speed-entry'!#REF!)</f>
        <v>#REF!</v>
      </c>
    </row>
    <row r="199" spans="1:10" x14ac:dyDescent="0.25">
      <c r="A199" s="45" t="e">
        <f>IF(LEFT('Speed-entry'!#REF!,1)="6",6,IF(LEFT('Speed-entry'!#REF!,1)="5",5,IF(LEFT('Speed-entry'!#REF!,1)="9",7,IF(LEFT('Speed-entry'!#REF!,1)="2",7,IF(LEFT('Speed-entry'!#REF!,1)="7",7,"")))))</f>
        <v>#REF!</v>
      </c>
      <c r="B199" s="26" t="e">
        <f>'Speed-entry'!#REF!</f>
        <v>#REF!</v>
      </c>
      <c r="C199" s="26" t="e">
        <f>'Speed-entry'!#REF!</f>
        <v>#REF!</v>
      </c>
      <c r="D199" s="26" t="e">
        <f t="shared" si="14"/>
        <v>#REF!</v>
      </c>
      <c r="E199" s="26" t="e">
        <f>'Speed-entry'!#REF!</f>
        <v>#REF!</v>
      </c>
      <c r="F199" s="43" t="e">
        <f>IF(E199="I",-'Speed-entry'!#REF!,'Speed-entry'!#REF!)</f>
        <v>#REF!</v>
      </c>
      <c r="G199" s="43" t="e">
        <f>IF(E199="I",-'Speed-entry'!#REF!,'Speed-entry'!#REF!)</f>
        <v>#REF!</v>
      </c>
      <c r="H199" s="43" t="e">
        <f>IF(E199="I",-'Speed-entry'!#REF!,'Speed-entry'!#REF!)</f>
        <v>#REF!</v>
      </c>
      <c r="I199" s="43" t="e">
        <f>IF(E199="I",-'Speed-entry'!#REF!,'Speed-entry'!#REF!)</f>
        <v>#REF!</v>
      </c>
      <c r="J199" s="43" t="e">
        <f>IF(E199="I",-'Speed-entry'!#REF!,'Speed-entry'!#REF!)</f>
        <v>#REF!</v>
      </c>
    </row>
  </sheetData>
  <conditionalFormatting sqref="M4:Q4">
    <cfRule type="cellIs" dxfId="3" priority="7" stopIfTrue="1" operator="notEqual">
      <formula>0</formula>
    </cfRule>
  </conditionalFormatting>
  <conditionalFormatting sqref="M7:Q13">
    <cfRule type="cellIs" dxfId="2" priority="2" stopIfTrue="1" operator="notEqual">
      <formula>0</formula>
    </cfRule>
  </conditionalFormatting>
  <conditionalFormatting sqref="M15:Q18">
    <cfRule type="cellIs" dxfId="1" priority="9" stopIfTrue="1" operator="notEqual">
      <formula>0</formula>
    </cfRule>
  </conditionalFormatting>
  <conditionalFormatting sqref="M22:Q65">
    <cfRule type="cellIs" dxfId="0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CB07-2B11-44C0-ABB7-BA04DC43B269}">
  <sheetPr>
    <pageSetUpPr fitToPage="1"/>
  </sheetPr>
  <dimension ref="A1:X45"/>
  <sheetViews>
    <sheetView zoomScaleNormal="100" workbookViewId="0"/>
  </sheetViews>
  <sheetFormatPr defaultRowHeight="12.5" x14ac:dyDescent="0.25"/>
  <cols>
    <col min="1" max="1" width="3.1796875" customWidth="1"/>
    <col min="2" max="2" width="12" customWidth="1"/>
    <col min="3" max="3" width="48.81640625" customWidth="1"/>
    <col min="4" max="4" width="17" style="9" bestFit="1" customWidth="1"/>
    <col min="5" max="5" width="6.26953125" style="9" customWidth="1"/>
    <col min="6" max="6" width="29.54296875" style="5" customWidth="1"/>
    <col min="7" max="7" width="10.7265625" style="5" bestFit="1" customWidth="1"/>
    <col min="8" max="8" width="10.81640625" customWidth="1"/>
    <col min="9" max="9" width="5.7265625" hidden="1" customWidth="1"/>
    <col min="10" max="10" width="10.1796875" bestFit="1" customWidth="1"/>
    <col min="11" max="11" width="5.7265625" customWidth="1"/>
    <col min="12" max="12" width="10.26953125" style="14" bestFit="1" customWidth="1"/>
    <col min="13" max="15" width="10.26953125" style="14" customWidth="1"/>
    <col min="16" max="16" width="10.26953125" style="15" bestFit="1" customWidth="1"/>
    <col min="17" max="17" width="10.26953125" bestFit="1" customWidth="1"/>
    <col min="18" max="20" width="10.26953125" customWidth="1"/>
    <col min="21" max="21" width="10.26953125" bestFit="1" customWidth="1"/>
    <col min="22" max="22" width="45.54296875" customWidth="1"/>
    <col min="23" max="23" width="12.26953125" customWidth="1"/>
    <col min="24" max="24" width="11.453125" bestFit="1" customWidth="1"/>
    <col min="27" max="27" width="3.1796875" customWidth="1"/>
    <col min="28" max="28" width="3.453125" customWidth="1"/>
  </cols>
  <sheetData>
    <row r="1" spans="1:24" ht="15.5" x14ac:dyDescent="0.35">
      <c r="A1" s="28" t="s">
        <v>18</v>
      </c>
      <c r="C1" s="5"/>
      <c r="D1"/>
      <c r="E1" s="17"/>
      <c r="F1" s="18"/>
      <c r="G1" s="17"/>
      <c r="H1" s="17"/>
      <c r="I1" s="17"/>
      <c r="J1" s="17"/>
      <c r="K1" s="14"/>
      <c r="L1" s="15"/>
      <c r="M1" s="15"/>
      <c r="N1" s="15"/>
      <c r="O1" s="15"/>
      <c r="P1"/>
      <c r="W1" s="17"/>
      <c r="X1" s="17"/>
    </row>
    <row r="2" spans="1:24" ht="13" x14ac:dyDescent="0.3">
      <c r="A2" s="5"/>
      <c r="C2" s="5"/>
      <c r="D2"/>
      <c r="E2" s="17"/>
      <c r="F2" s="18"/>
      <c r="G2" s="17"/>
      <c r="H2" s="17"/>
      <c r="I2" s="17"/>
      <c r="J2" s="17"/>
      <c r="K2" s="14"/>
      <c r="L2" s="15"/>
      <c r="M2" s="15"/>
      <c r="N2" s="15"/>
      <c r="O2" s="15"/>
      <c r="P2"/>
      <c r="W2" s="17"/>
      <c r="X2" s="17"/>
    </row>
    <row r="3" spans="1:24" ht="13" x14ac:dyDescent="0.3">
      <c r="A3" s="5" t="s">
        <v>19</v>
      </c>
      <c r="C3" s="5"/>
      <c r="D3" s="98">
        <f>'Begr.wijz.'!C2</f>
        <v>2025</v>
      </c>
      <c r="E3"/>
      <c r="F3" s="3" t="s">
        <v>20</v>
      </c>
      <c r="G3" s="32" t="str">
        <f>'Begr.wijz.'!C4</f>
        <v>2025-1047</v>
      </c>
      <c r="H3" s="17"/>
      <c r="I3" s="17"/>
      <c r="J3" s="17"/>
      <c r="K3" s="14"/>
      <c r="L3" s="15"/>
      <c r="M3" s="15"/>
      <c r="N3" s="15"/>
      <c r="O3" s="15"/>
      <c r="P3"/>
      <c r="W3" s="17"/>
      <c r="X3" s="17"/>
    </row>
    <row r="4" spans="1:24" ht="13" x14ac:dyDescent="0.3">
      <c r="A4" s="5"/>
      <c r="C4" s="5"/>
      <c r="D4" s="19"/>
      <c r="E4" s="3"/>
      <c r="F4" s="25"/>
      <c r="G4" s="17"/>
      <c r="H4" s="17"/>
      <c r="I4" s="17"/>
      <c r="J4" s="17"/>
      <c r="K4" s="14"/>
      <c r="L4" s="15"/>
      <c r="M4" s="15"/>
      <c r="N4" s="15"/>
      <c r="O4" s="15"/>
      <c r="P4"/>
      <c r="W4" s="17"/>
      <c r="X4" s="17"/>
    </row>
    <row r="5" spans="1:24" ht="13" x14ac:dyDescent="0.3">
      <c r="A5" s="5"/>
      <c r="C5" s="5"/>
      <c r="D5"/>
      <c r="E5" s="17"/>
      <c r="F5" s="18"/>
      <c r="G5" s="17"/>
      <c r="H5" s="17"/>
      <c r="I5" s="17"/>
      <c r="J5" s="17"/>
      <c r="K5" s="14"/>
      <c r="L5" s="15"/>
      <c r="M5" s="15"/>
      <c r="N5" s="15"/>
      <c r="O5" s="15"/>
      <c r="P5"/>
      <c r="W5" s="17"/>
      <c r="X5" s="17"/>
    </row>
    <row r="6" spans="1:24" ht="13" x14ac:dyDescent="0.3">
      <c r="A6" s="5" t="s">
        <v>21</v>
      </c>
      <c r="C6" s="31" t="s">
        <v>150</v>
      </c>
      <c r="D6"/>
      <c r="E6" s="17"/>
      <c r="F6" s="18"/>
      <c r="G6" s="17"/>
      <c r="H6" s="17"/>
      <c r="I6" s="17"/>
      <c r="J6" s="17"/>
      <c r="K6" s="14"/>
      <c r="L6" s="15"/>
      <c r="M6" s="15"/>
      <c r="N6" s="15"/>
      <c r="O6" s="15"/>
      <c r="P6"/>
      <c r="W6" s="17"/>
      <c r="X6" s="17"/>
    </row>
    <row r="7" spans="1:24" ht="13" x14ac:dyDescent="0.3">
      <c r="A7" s="5"/>
      <c r="C7" s="1"/>
      <c r="D7"/>
      <c r="E7" s="17"/>
      <c r="F7" s="18"/>
      <c r="G7" s="17"/>
      <c r="H7" s="17"/>
      <c r="I7" s="17"/>
      <c r="J7" s="17"/>
      <c r="K7" s="14"/>
      <c r="L7" s="15"/>
      <c r="M7" s="15"/>
      <c r="N7" s="15"/>
      <c r="O7" s="15"/>
      <c r="P7"/>
      <c r="W7" s="17"/>
      <c r="X7" s="17"/>
    </row>
    <row r="8" spans="1:24" ht="13" x14ac:dyDescent="0.3">
      <c r="A8" s="5" t="s">
        <v>139</v>
      </c>
      <c r="C8" s="31">
        <f>'Begr.wijz.'!C8</f>
        <v>191058</v>
      </c>
      <c r="D8"/>
      <c r="E8" s="17"/>
      <c r="F8" s="18"/>
      <c r="G8" s="17"/>
      <c r="H8" s="17"/>
      <c r="I8" s="17"/>
      <c r="J8" s="17"/>
      <c r="K8" s="14"/>
      <c r="L8" s="15"/>
      <c r="M8" s="15"/>
      <c r="N8" s="15"/>
      <c r="O8" s="15"/>
      <c r="P8"/>
      <c r="W8" s="17"/>
      <c r="X8" s="17"/>
    </row>
    <row r="9" spans="1:24" ht="13" x14ac:dyDescent="0.3">
      <c r="A9" s="5"/>
      <c r="C9" s="5"/>
      <c r="D9"/>
      <c r="E9" s="17"/>
      <c r="F9" s="18"/>
      <c r="G9" s="17"/>
      <c r="H9" s="17"/>
      <c r="I9" s="17"/>
      <c r="J9" s="17"/>
      <c r="K9" s="14"/>
      <c r="L9" s="15"/>
      <c r="M9" s="15"/>
      <c r="N9" s="15"/>
      <c r="O9" s="15"/>
      <c r="P9"/>
      <c r="W9" s="17"/>
      <c r="X9" s="17"/>
    </row>
    <row r="10" spans="1:24" ht="13" x14ac:dyDescent="0.3">
      <c r="A10" s="5"/>
      <c r="C10" s="26"/>
      <c r="D10"/>
      <c r="E10" s="17"/>
      <c r="F10" s="18"/>
      <c r="G10" s="17"/>
      <c r="H10" s="17"/>
      <c r="I10" s="17"/>
      <c r="J10" s="17"/>
      <c r="K10" s="14"/>
      <c r="L10" s="15"/>
      <c r="M10" s="15"/>
      <c r="N10" s="15"/>
      <c r="O10" s="15"/>
      <c r="P10"/>
      <c r="W10" s="17"/>
      <c r="X10" s="17"/>
    </row>
    <row r="11" spans="1:24" ht="13" x14ac:dyDescent="0.3">
      <c r="A11" s="5"/>
      <c r="C11" s="5"/>
      <c r="D11"/>
      <c r="E11" s="17"/>
      <c r="F11" s="18"/>
      <c r="G11" s="17"/>
      <c r="H11" s="17"/>
      <c r="I11" s="17"/>
      <c r="J11" s="17"/>
      <c r="K11" s="14"/>
      <c r="L11" s="15"/>
      <c r="M11" s="15"/>
      <c r="N11" s="15"/>
      <c r="O11" s="15"/>
      <c r="P11"/>
      <c r="W11" s="17"/>
      <c r="X11" s="17"/>
    </row>
    <row r="12" spans="1:24" ht="13" x14ac:dyDescent="0.3">
      <c r="A12" s="5"/>
      <c r="C12" s="5"/>
      <c r="D12"/>
      <c r="E12" s="17"/>
      <c r="F12" s="18"/>
      <c r="G12" s="17"/>
      <c r="H12" s="17"/>
      <c r="I12" s="17"/>
      <c r="J12" s="17"/>
      <c r="K12" s="14"/>
      <c r="L12" s="15"/>
      <c r="M12" s="15"/>
      <c r="N12" s="15"/>
      <c r="O12" s="15"/>
      <c r="P12"/>
      <c r="W12" s="17"/>
      <c r="X12" s="17"/>
    </row>
    <row r="13" spans="1:24" ht="13" x14ac:dyDescent="0.3">
      <c r="A13" s="5"/>
      <c r="C13" s="5"/>
      <c r="D13"/>
      <c r="E13" s="17"/>
      <c r="F13" s="18"/>
      <c r="G13" s="17"/>
      <c r="H13" s="17"/>
      <c r="I13" s="17"/>
      <c r="J13" s="17"/>
      <c r="K13" s="14"/>
      <c r="L13" s="15"/>
      <c r="M13" s="15"/>
      <c r="N13" s="15"/>
      <c r="O13" s="15"/>
      <c r="P13"/>
      <c r="W13" s="17"/>
      <c r="X13" s="17"/>
    </row>
    <row r="14" spans="1:24" ht="13" x14ac:dyDescent="0.3">
      <c r="A14" s="5"/>
      <c r="C14" s="5"/>
      <c r="D14"/>
      <c r="E14" s="17"/>
      <c r="F14" s="18"/>
      <c r="G14" s="17"/>
      <c r="H14" s="17"/>
      <c r="I14" s="17"/>
      <c r="J14" s="17"/>
      <c r="K14" s="14"/>
      <c r="L14" s="15"/>
      <c r="M14" s="15"/>
      <c r="N14" s="15"/>
      <c r="O14" s="15"/>
      <c r="P14"/>
      <c r="W14" s="17"/>
      <c r="X14" s="17"/>
    </row>
    <row r="15" spans="1:24" ht="13" x14ac:dyDescent="0.3">
      <c r="A15" s="5"/>
      <c r="C15" s="5"/>
      <c r="D15"/>
      <c r="E15" s="17"/>
      <c r="F15" s="18"/>
      <c r="G15" s="17"/>
      <c r="H15" s="17"/>
      <c r="I15" s="17"/>
      <c r="J15" s="17"/>
      <c r="K15" s="14"/>
      <c r="L15" s="15"/>
      <c r="M15" s="15"/>
      <c r="N15" s="15"/>
      <c r="O15" s="15"/>
      <c r="P15"/>
      <c r="W15" s="17"/>
      <c r="X15" s="17"/>
    </row>
    <row r="16" spans="1:24" ht="13" x14ac:dyDescent="0.3">
      <c r="A16" s="5"/>
      <c r="C16" s="5"/>
      <c r="D16"/>
      <c r="E16" s="17"/>
      <c r="F16" s="18"/>
      <c r="G16" s="17"/>
      <c r="H16" s="17"/>
      <c r="I16" s="17"/>
      <c r="J16" s="17"/>
      <c r="K16" s="14"/>
      <c r="L16" s="15"/>
      <c r="M16" s="15"/>
      <c r="N16" s="15"/>
      <c r="O16" s="15"/>
      <c r="P16"/>
      <c r="W16" s="17"/>
      <c r="X16" s="17"/>
    </row>
    <row r="17" spans="1:24" ht="13" x14ac:dyDescent="0.3">
      <c r="A17" s="5"/>
      <c r="C17" s="5"/>
      <c r="D17"/>
      <c r="E17" s="17"/>
      <c r="F17" s="18"/>
      <c r="G17" s="17"/>
      <c r="H17" s="17"/>
      <c r="I17" s="17"/>
      <c r="J17" s="17"/>
      <c r="K17" s="14"/>
      <c r="L17" s="15"/>
      <c r="M17" s="15"/>
      <c r="N17" s="15"/>
      <c r="O17" s="15"/>
      <c r="P17"/>
      <c r="W17" s="17"/>
      <c r="X17" s="17"/>
    </row>
    <row r="18" spans="1:24" ht="13" x14ac:dyDescent="0.3">
      <c r="A18" s="5" t="s">
        <v>22</v>
      </c>
      <c r="C18" s="5"/>
      <c r="D18"/>
      <c r="E18" s="17"/>
      <c r="F18" s="18"/>
      <c r="G18" s="17"/>
      <c r="H18" s="17"/>
      <c r="I18" s="17"/>
      <c r="J18" s="17"/>
      <c r="K18" s="14"/>
      <c r="L18" s="15"/>
      <c r="M18" s="15"/>
      <c r="N18" s="15"/>
      <c r="O18" s="15"/>
      <c r="P18"/>
      <c r="W18" s="17"/>
      <c r="X18" s="17"/>
    </row>
    <row r="19" spans="1:24" ht="13" x14ac:dyDescent="0.3">
      <c r="A19" s="5"/>
      <c r="C19" s="5"/>
      <c r="D19"/>
      <c r="E19" s="17"/>
      <c r="F19" s="18"/>
      <c r="G19" s="17"/>
      <c r="H19" s="17"/>
      <c r="I19" s="17"/>
      <c r="J19" s="17"/>
      <c r="K19" s="14"/>
      <c r="L19" s="15"/>
      <c r="M19" s="15"/>
      <c r="N19" s="15"/>
      <c r="O19" s="15"/>
      <c r="P19"/>
      <c r="W19" s="17"/>
      <c r="X19" s="17"/>
    </row>
    <row r="20" spans="1:24" ht="13" x14ac:dyDescent="0.3">
      <c r="A20" s="5"/>
      <c r="C20" s="5"/>
      <c r="D20"/>
      <c r="E20" s="17"/>
      <c r="F20" s="18"/>
      <c r="G20" s="17"/>
      <c r="H20" s="17"/>
      <c r="I20" s="17"/>
      <c r="J20" s="17"/>
      <c r="K20" s="14"/>
      <c r="L20" s="15"/>
      <c r="M20" s="15"/>
      <c r="N20" s="15"/>
      <c r="O20" s="15"/>
      <c r="P20"/>
      <c r="W20" s="17"/>
      <c r="X20" s="17"/>
    </row>
    <row r="21" spans="1:24" ht="13" x14ac:dyDescent="0.3">
      <c r="A21" s="5" t="s">
        <v>23</v>
      </c>
      <c r="B21" s="1"/>
      <c r="C21" s="5"/>
      <c r="D21"/>
      <c r="E21" s="17"/>
      <c r="F21" s="18"/>
      <c r="G21" s="17"/>
      <c r="H21" s="17"/>
      <c r="I21" s="17"/>
      <c r="J21" s="17"/>
      <c r="K21" s="14"/>
      <c r="L21" s="15"/>
      <c r="M21" s="15"/>
      <c r="N21" s="15"/>
      <c r="O21" s="15"/>
      <c r="P21"/>
      <c r="W21" s="17"/>
      <c r="X21" s="17"/>
    </row>
    <row r="22" spans="1:24" ht="13" x14ac:dyDescent="0.3">
      <c r="A22" s="5"/>
      <c r="C22" s="5"/>
      <c r="D22"/>
      <c r="E22" s="17"/>
      <c r="F22" s="18"/>
      <c r="G22" s="17"/>
      <c r="H22" s="17"/>
      <c r="I22" s="17"/>
      <c r="J22" s="17"/>
      <c r="K22" s="14"/>
      <c r="L22" s="15"/>
      <c r="M22" s="15"/>
      <c r="N22" s="15"/>
      <c r="O22" s="15"/>
      <c r="P22"/>
      <c r="W22" s="17"/>
      <c r="X22" s="17"/>
    </row>
    <row r="23" spans="1:24" ht="13" x14ac:dyDescent="0.3">
      <c r="A23" s="5" t="s">
        <v>24</v>
      </c>
      <c r="C23" s="5"/>
      <c r="D23"/>
      <c r="E23" s="17"/>
      <c r="F23" s="18"/>
      <c r="G23" s="17"/>
      <c r="H23" s="17"/>
      <c r="I23" s="17"/>
      <c r="J23" s="17"/>
      <c r="K23" s="14"/>
      <c r="L23" s="15"/>
      <c r="M23" s="15"/>
      <c r="N23" s="15"/>
      <c r="O23" s="15"/>
      <c r="P23"/>
      <c r="W23" s="17"/>
      <c r="X23" s="17"/>
    </row>
    <row r="24" spans="1:24" ht="13" x14ac:dyDescent="0.3">
      <c r="A24" s="5" t="s">
        <v>25</v>
      </c>
      <c r="C24" s="5"/>
      <c r="D24"/>
      <c r="E24" s="17"/>
      <c r="F24" s="18"/>
      <c r="G24" s="17"/>
      <c r="H24" s="17"/>
      <c r="I24" s="17"/>
      <c r="J24" s="17"/>
      <c r="K24" s="14"/>
      <c r="L24" s="15"/>
      <c r="M24" s="15"/>
      <c r="N24" s="15"/>
      <c r="O24" s="15"/>
      <c r="P24"/>
      <c r="W24" s="17"/>
      <c r="X24" s="17"/>
    </row>
    <row r="25" spans="1:24" ht="13" x14ac:dyDescent="0.3">
      <c r="A25" s="5"/>
      <c r="C25" s="5"/>
      <c r="D25"/>
      <c r="E25" s="17"/>
      <c r="F25" s="18"/>
      <c r="G25" s="17"/>
      <c r="H25" s="17"/>
      <c r="I25" s="17"/>
      <c r="J25" s="17"/>
      <c r="K25" s="14"/>
      <c r="L25" s="15"/>
      <c r="M25" s="15"/>
      <c r="N25" s="15"/>
      <c r="O25" s="15"/>
      <c r="P25"/>
      <c r="W25" s="17"/>
      <c r="X25" s="17"/>
    </row>
    <row r="26" spans="1:24" ht="13" x14ac:dyDescent="0.3">
      <c r="A26" s="5"/>
      <c r="C26" s="5"/>
      <c r="D26"/>
      <c r="E26" s="17"/>
      <c r="F26" s="18"/>
      <c r="G26" s="17"/>
      <c r="H26" s="17"/>
      <c r="I26" s="17"/>
      <c r="J26" s="17"/>
      <c r="K26" s="14"/>
      <c r="L26" s="15"/>
      <c r="M26" s="15"/>
      <c r="N26" s="15"/>
      <c r="O26" s="15"/>
      <c r="P26"/>
      <c r="W26" s="17"/>
      <c r="X26" s="17"/>
    </row>
    <row r="27" spans="1:24" x14ac:dyDescent="0.25">
      <c r="A27" s="5" t="s">
        <v>26</v>
      </c>
      <c r="C27" s="5"/>
      <c r="D27" s="99">
        <f>'Begr.wijz.'!C9</f>
        <v>46002</v>
      </c>
      <c r="E27" s="34"/>
      <c r="F27" s="34"/>
      <c r="G27" s="17"/>
      <c r="H27" s="17"/>
      <c r="I27" s="17"/>
      <c r="J27" s="17"/>
      <c r="K27" s="14"/>
      <c r="L27" s="15"/>
      <c r="M27" s="15"/>
      <c r="N27" s="15"/>
      <c r="O27" s="15"/>
      <c r="P27"/>
      <c r="W27" s="17"/>
      <c r="X27" s="17"/>
    </row>
    <row r="28" spans="1:24" ht="13" x14ac:dyDescent="0.3">
      <c r="A28" s="5"/>
      <c r="C28" s="5"/>
      <c r="D28"/>
      <c r="E28" s="17"/>
      <c r="F28" s="18"/>
      <c r="G28" s="17"/>
      <c r="H28" s="17"/>
      <c r="I28" s="17"/>
      <c r="J28" s="17"/>
      <c r="K28" s="14"/>
      <c r="L28" s="15"/>
      <c r="M28" s="15"/>
      <c r="N28" s="15"/>
      <c r="O28" s="15"/>
      <c r="P28"/>
      <c r="W28" s="17"/>
      <c r="X28" s="17"/>
    </row>
    <row r="29" spans="1:24" ht="13" x14ac:dyDescent="0.3">
      <c r="A29" s="1"/>
      <c r="C29" s="5"/>
      <c r="D29"/>
      <c r="E29" s="17"/>
      <c r="F29" s="18"/>
      <c r="G29" s="17"/>
      <c r="H29" s="17"/>
      <c r="I29" s="17"/>
      <c r="J29" s="17"/>
      <c r="K29" s="14"/>
      <c r="L29" s="15"/>
      <c r="M29" s="15"/>
      <c r="N29" s="15"/>
      <c r="O29" s="15"/>
      <c r="P29"/>
      <c r="W29" s="17"/>
      <c r="X29" s="17"/>
    </row>
    <row r="30" spans="1:24" ht="13" x14ac:dyDescent="0.3">
      <c r="A30" s="33"/>
      <c r="B30" s="5"/>
      <c r="C30" s="5"/>
      <c r="D30" s="5"/>
      <c r="E30" s="17"/>
      <c r="F30" s="18"/>
      <c r="G30" s="17"/>
      <c r="H30" s="17"/>
      <c r="I30" s="17"/>
      <c r="J30" s="17"/>
      <c r="K30" s="14"/>
      <c r="L30" s="15"/>
      <c r="M30" s="15"/>
      <c r="N30" s="15"/>
      <c r="O30" s="15"/>
      <c r="P30"/>
      <c r="W30" s="17"/>
      <c r="X30" s="17"/>
    </row>
    <row r="31" spans="1:24" ht="13" x14ac:dyDescent="0.3">
      <c r="A31" s="33" t="s">
        <v>27</v>
      </c>
      <c r="C31" s="5"/>
      <c r="D31" s="5" t="s">
        <v>28</v>
      </c>
      <c r="E31" s="17"/>
      <c r="F31" s="18"/>
      <c r="G31" s="17"/>
      <c r="H31" s="17"/>
      <c r="I31" s="17"/>
      <c r="J31" s="17"/>
      <c r="K31" s="14"/>
      <c r="L31" s="15"/>
      <c r="M31" s="15"/>
      <c r="N31" s="15"/>
      <c r="O31" s="15"/>
      <c r="P31"/>
      <c r="W31" s="17"/>
      <c r="X31" s="17"/>
    </row>
    <row r="32" spans="1:24" ht="13" x14ac:dyDescent="0.3">
      <c r="A32" s="5" t="s">
        <v>29</v>
      </c>
      <c r="C32" s="5"/>
      <c r="D32" t="s">
        <v>30</v>
      </c>
      <c r="E32" s="17"/>
      <c r="F32" s="18"/>
      <c r="G32" s="17"/>
      <c r="H32" s="17"/>
      <c r="I32" s="17"/>
      <c r="J32" s="17"/>
      <c r="K32" s="14"/>
      <c r="L32" s="15"/>
      <c r="M32" s="15"/>
      <c r="N32" s="15"/>
      <c r="O32" s="15"/>
      <c r="P32"/>
      <c r="W32" s="17"/>
      <c r="X32" s="17"/>
    </row>
    <row r="33" spans="1:24" ht="13" x14ac:dyDescent="0.3">
      <c r="A33" s="1"/>
      <c r="C33" s="5"/>
      <c r="D33"/>
      <c r="E33" s="17"/>
      <c r="F33" s="18"/>
      <c r="G33" s="17"/>
      <c r="H33" s="17"/>
      <c r="I33" s="17"/>
      <c r="J33" s="17"/>
      <c r="K33" s="14"/>
      <c r="L33" s="15"/>
      <c r="M33" s="15"/>
      <c r="N33" s="15"/>
      <c r="O33" s="15"/>
      <c r="P33"/>
      <c r="W33" s="17"/>
      <c r="X33" s="17"/>
    </row>
    <row r="34" spans="1:24" ht="13" x14ac:dyDescent="0.3">
      <c r="A34" s="1"/>
      <c r="C34" s="5"/>
      <c r="D34"/>
      <c r="E34" s="17"/>
      <c r="F34" s="18"/>
      <c r="G34" s="17"/>
      <c r="H34" s="17"/>
      <c r="I34" s="17"/>
      <c r="J34" s="17"/>
      <c r="K34" s="14"/>
      <c r="L34" s="15"/>
      <c r="M34" s="15"/>
      <c r="N34" s="15"/>
      <c r="O34" s="15"/>
      <c r="P34"/>
      <c r="W34" s="17"/>
      <c r="X34" s="17"/>
    </row>
    <row r="35" spans="1:24" ht="13" x14ac:dyDescent="0.3">
      <c r="A35" s="1"/>
      <c r="C35" s="5"/>
      <c r="D35"/>
      <c r="E35" s="17"/>
      <c r="F35" s="18"/>
      <c r="G35" s="17"/>
      <c r="H35" s="17"/>
      <c r="I35" s="17"/>
      <c r="J35" s="17"/>
      <c r="K35" s="14"/>
      <c r="L35" s="15"/>
      <c r="M35" s="15"/>
      <c r="N35" s="15"/>
      <c r="O35" s="15"/>
      <c r="P35"/>
      <c r="W35" s="17"/>
      <c r="X35" s="17"/>
    </row>
    <row r="36" spans="1:24" ht="13" x14ac:dyDescent="0.3">
      <c r="A36" s="1"/>
      <c r="C36" s="5"/>
      <c r="D36"/>
      <c r="E36" s="17"/>
      <c r="F36" s="18"/>
      <c r="G36" s="17"/>
      <c r="H36" s="17"/>
      <c r="I36" s="17"/>
      <c r="J36" s="17"/>
      <c r="K36" s="14"/>
      <c r="L36" s="15"/>
      <c r="M36" s="15"/>
      <c r="N36" s="15"/>
      <c r="O36" s="15"/>
      <c r="P36"/>
      <c r="W36" s="17"/>
      <c r="X36" s="17"/>
    </row>
    <row r="37" spans="1:24" ht="13" x14ac:dyDescent="0.3">
      <c r="A37" s="1"/>
      <c r="C37" s="5"/>
      <c r="D37"/>
      <c r="E37" s="17"/>
      <c r="F37" s="18"/>
      <c r="G37" s="17"/>
      <c r="H37" s="17"/>
      <c r="I37" s="17"/>
      <c r="J37" s="17"/>
      <c r="K37" s="14"/>
      <c r="L37" s="15"/>
      <c r="M37" s="15"/>
      <c r="N37" s="15"/>
      <c r="O37" s="15"/>
      <c r="P37"/>
      <c r="W37" s="17"/>
      <c r="X37" s="17"/>
    </row>
    <row r="38" spans="1:24" ht="13" x14ac:dyDescent="0.3">
      <c r="A38" s="1"/>
      <c r="C38" s="5"/>
      <c r="D38"/>
      <c r="E38" s="17"/>
      <c r="F38" s="18"/>
      <c r="G38" s="17"/>
      <c r="H38" s="17"/>
      <c r="I38" s="17"/>
      <c r="J38" s="17"/>
      <c r="K38" s="14"/>
      <c r="L38" s="15"/>
      <c r="M38" s="15"/>
      <c r="N38" s="15"/>
      <c r="O38" s="15"/>
      <c r="P38"/>
      <c r="W38" s="17"/>
      <c r="X38" s="17"/>
    </row>
    <row r="39" spans="1:24" ht="12" customHeight="1" x14ac:dyDescent="0.3">
      <c r="A39" s="1"/>
      <c r="C39" s="5"/>
      <c r="D39"/>
      <c r="E39" s="17"/>
      <c r="F39" s="18"/>
      <c r="G39" s="17"/>
      <c r="H39" s="17"/>
      <c r="I39" s="17"/>
      <c r="J39" s="17"/>
      <c r="K39" s="14"/>
      <c r="L39" s="15"/>
      <c r="M39" s="15"/>
      <c r="N39" s="15"/>
      <c r="O39" s="15"/>
      <c r="P39"/>
      <c r="W39" s="17"/>
      <c r="X39" s="17"/>
    </row>
    <row r="40" spans="1:24" ht="12" customHeight="1" thickBot="1" x14ac:dyDescent="0.35">
      <c r="A40" s="1"/>
      <c r="C40" s="5"/>
      <c r="D40"/>
      <c r="E40"/>
      <c r="F40" s="20" t="s">
        <v>31</v>
      </c>
      <c r="G40" s="12" t="s">
        <v>32</v>
      </c>
      <c r="H40" s="13" t="s">
        <v>33</v>
      </c>
      <c r="I40" s="17"/>
      <c r="J40" s="17"/>
      <c r="K40" s="14"/>
      <c r="L40" s="15"/>
      <c r="M40" s="15"/>
      <c r="N40" s="15"/>
      <c r="O40" s="15"/>
      <c r="P40"/>
      <c r="W40" s="17"/>
      <c r="X40" s="17"/>
    </row>
    <row r="41" spans="1:24" ht="12" customHeight="1" thickTop="1" x14ac:dyDescent="0.3">
      <c r="A41" s="1"/>
      <c r="C41" s="5"/>
      <c r="D41"/>
      <c r="E41"/>
      <c r="F41" s="21" t="s">
        <v>34</v>
      </c>
      <c r="G41" s="38"/>
      <c r="H41" s="23"/>
      <c r="I41" s="17"/>
      <c r="J41" s="17"/>
      <c r="K41" s="14"/>
      <c r="L41" s="15"/>
      <c r="M41" s="15"/>
      <c r="N41" s="15"/>
      <c r="O41" s="15"/>
      <c r="P41"/>
      <c r="W41" s="17"/>
      <c r="X41" s="17"/>
    </row>
    <row r="42" spans="1:24" ht="12" customHeight="1" x14ac:dyDescent="0.3">
      <c r="A42" s="1"/>
      <c r="C42" s="5"/>
      <c r="D42"/>
      <c r="E42"/>
      <c r="F42" s="21" t="s">
        <v>35</v>
      </c>
      <c r="G42" s="22"/>
      <c r="H42" s="23"/>
      <c r="I42" s="17"/>
      <c r="J42" s="17"/>
      <c r="K42" s="14"/>
      <c r="L42" s="15"/>
      <c r="M42" s="15"/>
      <c r="N42" s="15"/>
      <c r="O42" s="15"/>
      <c r="P42"/>
      <c r="W42" s="17"/>
      <c r="X42" s="17"/>
    </row>
    <row r="43" spans="1:24" ht="12" customHeight="1" x14ac:dyDescent="0.3">
      <c r="A43" s="1"/>
      <c r="C43" s="5"/>
      <c r="D43"/>
      <c r="E43"/>
      <c r="F43" s="21" t="s">
        <v>36</v>
      </c>
      <c r="G43" s="22"/>
      <c r="H43" s="23"/>
      <c r="I43" s="17"/>
      <c r="J43" s="17"/>
      <c r="K43" s="14"/>
      <c r="L43" s="15"/>
      <c r="M43" s="15"/>
      <c r="N43" s="15"/>
      <c r="O43" s="15"/>
      <c r="P43"/>
      <c r="W43" s="17"/>
      <c r="X43" s="17"/>
    </row>
    <row r="44" spans="1:24" ht="12" customHeight="1" x14ac:dyDescent="0.3">
      <c r="A44" s="1"/>
      <c r="C44" s="5"/>
      <c r="D44"/>
      <c r="E44" s="17"/>
      <c r="F44" s="18"/>
      <c r="G44" s="17"/>
      <c r="H44" s="17"/>
      <c r="I44" s="17"/>
      <c r="J44" s="17"/>
      <c r="K44" s="14"/>
      <c r="L44" s="15"/>
      <c r="M44" s="15"/>
      <c r="N44" s="15"/>
      <c r="O44" s="15"/>
      <c r="P44"/>
      <c r="W44" s="17"/>
      <c r="X44" s="17"/>
    </row>
    <row r="45" spans="1:24" ht="12" customHeight="1" x14ac:dyDescent="0.3">
      <c r="A45" s="1"/>
      <c r="B45" s="1"/>
      <c r="C45" s="5"/>
      <c r="D45"/>
      <c r="E45" s="17"/>
      <c r="F45" s="18"/>
      <c r="G45" s="17"/>
      <c r="H45" s="17"/>
      <c r="I45" s="17"/>
      <c r="J45" s="17"/>
      <c r="K45" s="14"/>
      <c r="L45" s="15"/>
      <c r="M45" s="15"/>
      <c r="N45" s="15"/>
      <c r="O45" s="15"/>
      <c r="W45" s="17"/>
      <c r="X45" s="17"/>
    </row>
  </sheetData>
  <pageMargins left="0.39370078740157483" right="0.19685039370078741" top="0.39370078740157483" bottom="0.39370078740157483" header="0.51181102362204722" footer="0.19685039370078741"/>
  <pageSetup paperSize="9" scale="78" fitToHeight="0" orientation="landscape" r:id="rId1"/>
  <headerFooter alignWithMargins="0"/>
  <ignoredErrors>
    <ignoredError sqref="D3 C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EB75-CAEC-4A6B-B98A-A30CB23DC2E1}">
  <dimension ref="A3:C6"/>
  <sheetViews>
    <sheetView workbookViewId="0">
      <selection activeCell="H22" sqref="H22"/>
    </sheetView>
  </sheetViews>
  <sheetFormatPr defaultRowHeight="12.5" x14ac:dyDescent="0.25"/>
  <cols>
    <col min="1" max="1" width="11.1796875" bestFit="1" customWidth="1"/>
    <col min="2" max="2" width="11.54296875" bestFit="1" customWidth="1"/>
    <col min="3" max="3" width="10.81640625" bestFit="1" customWidth="1"/>
    <col min="4" max="4" width="11.54296875" bestFit="1" customWidth="1"/>
    <col min="5" max="5" width="10.81640625" bestFit="1" customWidth="1"/>
    <col min="6" max="6" width="11.54296875" bestFit="1" customWidth="1"/>
    <col min="7" max="7" width="10.81640625" bestFit="1" customWidth="1"/>
    <col min="8" max="8" width="11.54296875" bestFit="1" customWidth="1"/>
    <col min="9" max="9" width="10.81640625" bestFit="1" customWidth="1"/>
    <col min="10" max="10" width="11.54296875" bestFit="1" customWidth="1"/>
    <col min="11" max="11" width="10.81640625" bestFit="1" customWidth="1"/>
    <col min="12" max="12" width="9.54296875" bestFit="1" customWidth="1"/>
  </cols>
  <sheetData>
    <row r="3" spans="1:3" x14ac:dyDescent="0.25">
      <c r="A3" s="66" t="s">
        <v>69</v>
      </c>
      <c r="B3" t="s">
        <v>74</v>
      </c>
      <c r="C3" t="s">
        <v>75</v>
      </c>
    </row>
    <row r="4" spans="1:3" x14ac:dyDescent="0.25">
      <c r="A4" s="67" t="s">
        <v>70</v>
      </c>
      <c r="B4" s="17"/>
      <c r="C4" s="17"/>
    </row>
    <row r="5" spans="1:3" x14ac:dyDescent="0.25">
      <c r="A5" s="67" t="s">
        <v>54</v>
      </c>
      <c r="B5" s="17"/>
      <c r="C5" s="17"/>
    </row>
    <row r="6" spans="1:3" x14ac:dyDescent="0.25">
      <c r="A6" s="67" t="s">
        <v>71</v>
      </c>
      <c r="B6" s="17"/>
      <c r="C6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D910-AD5C-45BD-B741-C63554CD0ED3}">
  <dimension ref="A1:F31"/>
  <sheetViews>
    <sheetView workbookViewId="0"/>
  </sheetViews>
  <sheetFormatPr defaultRowHeight="12.5" x14ac:dyDescent="0.25"/>
  <cols>
    <col min="5" max="5" width="10.81640625" bestFit="1" customWidth="1"/>
    <col min="6" max="6" width="11.1796875" customWidth="1"/>
  </cols>
  <sheetData>
    <row r="1" spans="1:6" x14ac:dyDescent="0.25">
      <c r="A1" s="26" t="s">
        <v>80</v>
      </c>
      <c r="B1" s="11"/>
      <c r="C1" s="11"/>
      <c r="D1" s="11"/>
      <c r="F1" t="s">
        <v>59</v>
      </c>
    </row>
    <row r="2" spans="1:6" x14ac:dyDescent="0.25">
      <c r="A2" s="5" t="s">
        <v>61</v>
      </c>
      <c r="B2" s="5" t="s">
        <v>60</v>
      </c>
      <c r="C2" s="26" t="s">
        <v>62</v>
      </c>
      <c r="D2" s="26" t="s">
        <v>63</v>
      </c>
      <c r="E2" t="s">
        <v>144</v>
      </c>
      <c r="F2" t="s">
        <v>61</v>
      </c>
    </row>
    <row r="3" spans="1:6" x14ac:dyDescent="0.25">
      <c r="A3" s="74">
        <v>1001</v>
      </c>
      <c r="B3">
        <v>1000</v>
      </c>
      <c r="C3" s="74">
        <v>1001</v>
      </c>
      <c r="D3" s="74">
        <v>1000</v>
      </c>
      <c r="E3" s="101" t="s">
        <v>143</v>
      </c>
      <c r="F3" t="s">
        <v>60</v>
      </c>
    </row>
    <row r="4" spans="1:6" x14ac:dyDescent="0.25">
      <c r="A4" s="74">
        <v>1002</v>
      </c>
      <c r="B4">
        <v>1001</v>
      </c>
      <c r="C4" s="74">
        <v>1002</v>
      </c>
      <c r="D4" s="74">
        <v>1001</v>
      </c>
      <c r="E4" s="101"/>
      <c r="F4" t="s">
        <v>62</v>
      </c>
    </row>
    <row r="5" spans="1:6" x14ac:dyDescent="0.25">
      <c r="A5" s="74">
        <v>1003</v>
      </c>
      <c r="B5">
        <v>1002</v>
      </c>
      <c r="C5" s="74">
        <v>1003</v>
      </c>
      <c r="D5" s="74">
        <v>1002</v>
      </c>
      <c r="F5" t="s">
        <v>63</v>
      </c>
    </row>
    <row r="6" spans="1:6" x14ac:dyDescent="0.25">
      <c r="A6" s="74">
        <v>1005</v>
      </c>
      <c r="B6">
        <v>1003</v>
      </c>
      <c r="C6" s="74">
        <v>1004</v>
      </c>
      <c r="D6" s="74">
        <v>1003</v>
      </c>
    </row>
    <row r="7" spans="1:6" x14ac:dyDescent="0.25">
      <c r="A7" s="74">
        <v>1006</v>
      </c>
      <c r="B7">
        <v>1004</v>
      </c>
      <c r="C7" s="74">
        <v>1005</v>
      </c>
      <c r="D7" s="74">
        <v>1004</v>
      </c>
    </row>
    <row r="8" spans="1:6" x14ac:dyDescent="0.25">
      <c r="A8" s="74">
        <v>53001</v>
      </c>
      <c r="B8">
        <v>1005</v>
      </c>
      <c r="C8" s="11"/>
      <c r="D8" s="74">
        <v>1005</v>
      </c>
    </row>
    <row r="9" spans="1:6" x14ac:dyDescent="0.25">
      <c r="A9" s="74">
        <v>53002</v>
      </c>
      <c r="B9">
        <v>10400</v>
      </c>
      <c r="C9" s="11"/>
      <c r="D9" s="11"/>
    </row>
    <row r="10" spans="1:6" x14ac:dyDescent="0.25">
      <c r="A10" s="74">
        <v>53003</v>
      </c>
      <c r="B10">
        <v>10409</v>
      </c>
      <c r="C10" s="11"/>
      <c r="D10" s="11"/>
    </row>
    <row r="11" spans="1:6" x14ac:dyDescent="0.25">
      <c r="A11" s="74">
        <v>53004</v>
      </c>
      <c r="B11">
        <v>10410</v>
      </c>
      <c r="C11" s="11"/>
      <c r="D11" s="11"/>
    </row>
    <row r="12" spans="1:6" x14ac:dyDescent="0.25">
      <c r="A12" s="74">
        <v>53005</v>
      </c>
      <c r="B12">
        <v>20080</v>
      </c>
      <c r="C12" s="11"/>
      <c r="D12" s="11"/>
    </row>
    <row r="13" spans="1:6" x14ac:dyDescent="0.25">
      <c r="A13" s="74">
        <v>53006</v>
      </c>
      <c r="B13">
        <v>20240</v>
      </c>
      <c r="C13" s="11"/>
      <c r="D13" s="11"/>
    </row>
    <row r="14" spans="1:6" x14ac:dyDescent="0.25">
      <c r="B14">
        <v>20260</v>
      </c>
      <c r="C14" s="11"/>
      <c r="D14" s="11"/>
    </row>
    <row r="15" spans="1:6" x14ac:dyDescent="0.25">
      <c r="B15">
        <v>20280</v>
      </c>
      <c r="C15" s="11"/>
      <c r="D15" s="11"/>
    </row>
    <row r="16" spans="1:6" x14ac:dyDescent="0.25">
      <c r="B16">
        <v>20421</v>
      </c>
      <c r="C16" s="11"/>
      <c r="D16" s="11"/>
    </row>
    <row r="17" spans="2:4" x14ac:dyDescent="0.25">
      <c r="B17">
        <v>20422</v>
      </c>
      <c r="C17" s="11"/>
      <c r="D17" s="11"/>
    </row>
    <row r="18" spans="2:4" x14ac:dyDescent="0.25">
      <c r="B18">
        <v>20423</v>
      </c>
      <c r="C18" s="11"/>
      <c r="D18" s="11"/>
    </row>
    <row r="19" spans="2:4" x14ac:dyDescent="0.25">
      <c r="B19">
        <v>20424</v>
      </c>
      <c r="C19" s="11"/>
      <c r="D19" s="11"/>
    </row>
    <row r="20" spans="2:4" x14ac:dyDescent="0.25">
      <c r="B20">
        <v>20425</v>
      </c>
      <c r="C20" s="11"/>
      <c r="D20" s="11"/>
    </row>
    <row r="21" spans="2:4" x14ac:dyDescent="0.25">
      <c r="B21">
        <v>20426</v>
      </c>
      <c r="C21" s="11"/>
      <c r="D21" s="11"/>
    </row>
    <row r="22" spans="2:4" x14ac:dyDescent="0.25">
      <c r="B22">
        <v>20512</v>
      </c>
      <c r="C22" s="11"/>
      <c r="D22" s="11"/>
    </row>
    <row r="23" spans="2:4" x14ac:dyDescent="0.25">
      <c r="B23">
        <v>20520</v>
      </c>
      <c r="C23" s="11"/>
      <c r="D23" s="11"/>
    </row>
    <row r="24" spans="2:4" x14ac:dyDescent="0.25">
      <c r="B24">
        <v>20530</v>
      </c>
      <c r="C24" s="11"/>
      <c r="D24" s="11"/>
    </row>
    <row r="25" spans="2:4" x14ac:dyDescent="0.25">
      <c r="B25">
        <v>20541</v>
      </c>
      <c r="C25" s="11"/>
      <c r="D25" s="11"/>
    </row>
    <row r="26" spans="2:4" x14ac:dyDescent="0.25">
      <c r="B26">
        <v>99901</v>
      </c>
      <c r="C26" s="11"/>
      <c r="D26" s="11"/>
    </row>
    <row r="27" spans="2:4" x14ac:dyDescent="0.25">
      <c r="B27">
        <v>99902</v>
      </c>
      <c r="C27" s="11"/>
      <c r="D27" s="11"/>
    </row>
    <row r="28" spans="2:4" x14ac:dyDescent="0.25">
      <c r="B28">
        <v>99903</v>
      </c>
      <c r="C28" s="11"/>
      <c r="D28" s="11"/>
    </row>
    <row r="29" spans="2:4" x14ac:dyDescent="0.25">
      <c r="B29">
        <v>99904</v>
      </c>
    </row>
    <row r="30" spans="2:4" x14ac:dyDescent="0.25">
      <c r="B30">
        <v>99905</v>
      </c>
    </row>
    <row r="31" spans="2:4" x14ac:dyDescent="0.25">
      <c r="B31">
        <v>99906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8FCDB3881C84A9531CA7B5E8DF6CF" ma:contentTypeVersion="3" ma:contentTypeDescription="Een nieuw document maken." ma:contentTypeScope="" ma:versionID="5a6e4d0d5e5bc08dda56b49b7ac549af">
  <xsd:schema xmlns:xsd="http://www.w3.org/2001/XMLSchema" xmlns:xs="http://www.w3.org/2001/XMLSchema" xmlns:p="http://schemas.microsoft.com/office/2006/metadata/properties" xmlns:ns2="481224cd-53a7-4253-96de-64c52503c214" targetNamespace="http://schemas.microsoft.com/office/2006/metadata/properties" ma:root="true" ma:fieldsID="ccb15cf201fe5c4445e2a0702e5b544d" ns2:_="">
    <xsd:import namespace="481224cd-53a7-4253-96de-64c52503c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224cd-53a7-4253-96de-64c52503c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7F0647-222A-427C-987B-19CB30DF2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224cd-53a7-4253-96de-64c52503c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740814-AC81-4D6C-AFE6-AD2C75AE3B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78A0CB-79BC-47EA-A2CE-4E91350495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12</vt:i4>
      </vt:variant>
    </vt:vector>
  </HeadingPairs>
  <TitlesOfParts>
    <vt:vector size="18" baseType="lpstr">
      <vt:lpstr>Speed-entry</vt:lpstr>
      <vt:lpstr>Begr.wijz.</vt:lpstr>
      <vt:lpstr>Controle</vt:lpstr>
      <vt:lpstr>Raadsbesluit</vt:lpstr>
      <vt:lpstr>DT onderwerp</vt:lpstr>
      <vt:lpstr>dropdown</vt:lpstr>
      <vt:lpstr>Begr.wijz.!Afdrukbereik</vt:lpstr>
      <vt:lpstr>Raadsbesluit!Afdrukbereik</vt:lpstr>
      <vt:lpstr>Begr.wijz.!Afdruktitels</vt:lpstr>
      <vt:lpstr>Raadsbesluit!Invoerkolom1</vt:lpstr>
      <vt:lpstr>Invoerkolom1</vt:lpstr>
      <vt:lpstr>Raadsbesluit!Invoerkolom2</vt:lpstr>
      <vt:lpstr>Invoerkolom2</vt:lpstr>
      <vt:lpstr>Invoerkolom3</vt:lpstr>
      <vt:lpstr>Raadsbesluit!Invoerkolom5</vt:lpstr>
      <vt:lpstr>Invoerkolom5</vt:lpstr>
      <vt:lpstr>Raadsbesluit!Invoerkolom6</vt:lpstr>
      <vt:lpstr>Invoerkolom6</vt:lpstr>
    </vt:vector>
  </TitlesOfParts>
  <Manager/>
  <Company>Gemeente Pijnacker-Nootdorp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MarcelKo</dc:creator>
  <cp:keywords/>
  <dc:description/>
  <cp:lastModifiedBy>Breebaart, Loes</cp:lastModifiedBy>
  <cp:revision/>
  <cp:lastPrinted>2025-10-23T12:48:47Z</cp:lastPrinted>
  <dcterms:created xsi:type="dcterms:W3CDTF">2003-11-06T08:20:18Z</dcterms:created>
  <dcterms:modified xsi:type="dcterms:W3CDTF">2025-10-29T11:59:59Z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0x01010028A8FCDB3881C84A9531CA7B5E8DF6CF</vt:lpwstr>
  </property>
</Properties>
</file>